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R:\002 NOVÉ\KROS\"/>
    </mc:Choice>
  </mc:AlternateContent>
  <bookViews>
    <workbookView xWindow="0" yWindow="0" windowWidth="0" windowHeight="0"/>
  </bookViews>
  <sheets>
    <sheet name="Rekapitulace stavby" sheetId="1" r:id="rId1"/>
    <sheet name="SO101.1 - HPC C4 - extrav..." sheetId="2" r:id="rId2"/>
    <sheet name="SO101.2 - HPC C4 - intrav..." sheetId="3" r:id="rId3"/>
    <sheet name="SO801 - IP16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'SO101.1 - HPC C4 - extrav...'!$C$91:$K$233</definedName>
    <definedName name="_xlnm.Print_Area" localSheetId="1">'SO101.1 - HPC C4 - extrav...'!$C$4:$J$39,'SO101.1 - HPC C4 - extrav...'!$C$45:$J$73,'SO101.1 - HPC C4 - extrav...'!$C$79:$K$233</definedName>
    <definedName name="_xlnm.Print_Titles" localSheetId="1">'SO101.1 - HPC C4 - extrav...'!$91:$91</definedName>
    <definedName name="_xlnm._FilterDatabase" localSheetId="2" hidden="1">'SO101.2 - HPC C4 - intrav...'!$C$90:$K$223</definedName>
    <definedName name="_xlnm.Print_Area" localSheetId="2">'SO101.2 - HPC C4 - intrav...'!$C$4:$J$39,'SO101.2 - HPC C4 - intrav...'!$C$45:$J$72,'SO101.2 - HPC C4 - intrav...'!$C$78:$K$223</definedName>
    <definedName name="_xlnm.Print_Titles" localSheetId="2">'SO101.2 - HPC C4 - intrav...'!$90:$90</definedName>
    <definedName name="_xlnm._FilterDatabase" localSheetId="3" hidden="1">'SO801 - IP16'!$C$89:$K$221</definedName>
    <definedName name="_xlnm.Print_Area" localSheetId="3">'SO801 - IP16'!$C$4:$J$39,'SO801 - IP16'!$C$45:$J$71,'SO801 - IP16'!$C$77:$K$221</definedName>
    <definedName name="_xlnm.Print_Titles" localSheetId="3">'SO801 - IP16'!$89:$89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219"/>
  <c r="BH219"/>
  <c r="BG219"/>
  <c r="BF219"/>
  <c r="T219"/>
  <c r="T218"/>
  <c r="R219"/>
  <c r="R218"/>
  <c r="P219"/>
  <c r="P218"/>
  <c r="BI215"/>
  <c r="BH215"/>
  <c r="BG215"/>
  <c r="BF215"/>
  <c r="T215"/>
  <c r="T214"/>
  <c r="R215"/>
  <c r="R214"/>
  <c r="P215"/>
  <c r="P214"/>
  <c r="BI211"/>
  <c r="BH211"/>
  <c r="BG211"/>
  <c r="BF211"/>
  <c r="T211"/>
  <c r="T210"/>
  <c r="R211"/>
  <c r="R210"/>
  <c r="P211"/>
  <c r="P210"/>
  <c r="BI207"/>
  <c r="BH207"/>
  <c r="BG207"/>
  <c r="BF207"/>
  <c r="T207"/>
  <c r="T206"/>
  <c r="R207"/>
  <c r="R206"/>
  <c r="P207"/>
  <c r="P206"/>
  <c r="BI203"/>
  <c r="BH203"/>
  <c r="BG203"/>
  <c r="BF203"/>
  <c r="T203"/>
  <c r="T202"/>
  <c r="R203"/>
  <c r="R202"/>
  <c r="P203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T186"/>
  <c r="R187"/>
  <c r="R186"/>
  <c r="P187"/>
  <c r="P186"/>
  <c r="BI184"/>
  <c r="BH184"/>
  <c r="BG184"/>
  <c r="BF184"/>
  <c r="T184"/>
  <c r="T183"/>
  <c r="R184"/>
  <c r="R183"/>
  <c r="P184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29"/>
  <c r="BH129"/>
  <c r="BG129"/>
  <c r="BF129"/>
  <c r="T129"/>
  <c r="R129"/>
  <c r="P129"/>
  <c r="BI127"/>
  <c r="BH127"/>
  <c r="BG127"/>
  <c r="BF127"/>
  <c r="T127"/>
  <c r="R127"/>
  <c r="P127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F84"/>
  <c r="E82"/>
  <c r="F52"/>
  <c r="E50"/>
  <c r="J24"/>
  <c r="E24"/>
  <c r="J55"/>
  <c r="J23"/>
  <c r="J21"/>
  <c r="E21"/>
  <c r="J54"/>
  <c r="J20"/>
  <c r="J18"/>
  <c r="E18"/>
  <c r="F87"/>
  <c r="J17"/>
  <c r="J15"/>
  <c r="E15"/>
  <c r="F54"/>
  <c r="J14"/>
  <c r="J12"/>
  <c r="J84"/>
  <c r="E7"/>
  <c r="E80"/>
  <c i="3" r="J37"/>
  <c r="J36"/>
  <c i="1" r="AY56"/>
  <c i="3" r="J35"/>
  <c i="1" r="AX56"/>
  <c i="3" r="BI221"/>
  <c r="BH221"/>
  <c r="BG221"/>
  <c r="BF221"/>
  <c r="T221"/>
  <c r="T220"/>
  <c r="R221"/>
  <c r="R220"/>
  <c r="P221"/>
  <c r="P220"/>
  <c r="BI217"/>
  <c r="BH217"/>
  <c r="BG217"/>
  <c r="BF217"/>
  <c r="T217"/>
  <c r="T216"/>
  <c r="R217"/>
  <c r="R216"/>
  <c r="P217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T202"/>
  <c r="R203"/>
  <c r="R202"/>
  <c r="P203"/>
  <c r="P202"/>
  <c r="BI199"/>
  <c r="BH199"/>
  <c r="BG199"/>
  <c r="BF199"/>
  <c r="T199"/>
  <c r="T198"/>
  <c r="R199"/>
  <c r="R198"/>
  <c r="P199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T175"/>
  <c r="R176"/>
  <c r="R175"/>
  <c r="P176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7"/>
  <c r="BH107"/>
  <c r="BG107"/>
  <c r="BF107"/>
  <c r="T107"/>
  <c r="R107"/>
  <c r="P107"/>
  <c r="BI102"/>
  <c r="BH102"/>
  <c r="BG102"/>
  <c r="BF102"/>
  <c r="T102"/>
  <c r="R102"/>
  <c r="P102"/>
  <c r="BI99"/>
  <c r="BH99"/>
  <c r="BG99"/>
  <c r="BF99"/>
  <c r="T99"/>
  <c r="R99"/>
  <c r="P99"/>
  <c r="BI94"/>
  <c r="BH94"/>
  <c r="BG94"/>
  <c r="BF94"/>
  <c r="T94"/>
  <c r="R94"/>
  <c r="P94"/>
  <c r="F85"/>
  <c r="E83"/>
  <c r="F52"/>
  <c r="E50"/>
  <c r="J24"/>
  <c r="E24"/>
  <c r="J88"/>
  <c r="J23"/>
  <c r="J21"/>
  <c r="E21"/>
  <c r="J54"/>
  <c r="J20"/>
  <c r="J18"/>
  <c r="E18"/>
  <c r="F88"/>
  <c r="J17"/>
  <c r="J15"/>
  <c r="E15"/>
  <c r="F54"/>
  <c r="J14"/>
  <c r="J12"/>
  <c r="J85"/>
  <c r="E7"/>
  <c r="E48"/>
  <c i="2" r="J37"/>
  <c r="J36"/>
  <c i="1" r="AY55"/>
  <c i="2" r="J35"/>
  <c i="1" r="AX55"/>
  <c i="2" r="BI231"/>
  <c r="BH231"/>
  <c r="BG231"/>
  <c r="BF231"/>
  <c r="T231"/>
  <c r="T230"/>
  <c r="R231"/>
  <c r="R230"/>
  <c r="P231"/>
  <c r="P230"/>
  <c r="BI227"/>
  <c r="BH227"/>
  <c r="BG227"/>
  <c r="BF227"/>
  <c r="T227"/>
  <c r="T226"/>
  <c r="R227"/>
  <c r="R226"/>
  <c r="P227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T212"/>
  <c r="R213"/>
  <c r="R212"/>
  <c r="P213"/>
  <c r="P212"/>
  <c r="BI209"/>
  <c r="BH209"/>
  <c r="BG209"/>
  <c r="BF209"/>
  <c r="T209"/>
  <c r="T208"/>
  <c r="R209"/>
  <c r="R208"/>
  <c r="P209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T185"/>
  <c r="R186"/>
  <c r="R185"/>
  <c r="P186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70"/>
  <c r="BH170"/>
  <c r="BG170"/>
  <c r="BF170"/>
  <c r="T170"/>
  <c r="R170"/>
  <c r="P170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T126"/>
  <c r="R127"/>
  <c r="R126"/>
  <c r="P127"/>
  <c r="P126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1"/>
  <c r="BH111"/>
  <c r="BG111"/>
  <c r="BF111"/>
  <c r="T111"/>
  <c r="R111"/>
  <c r="P111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BI95"/>
  <c r="BH95"/>
  <c r="BG95"/>
  <c r="BF95"/>
  <c r="T95"/>
  <c r="R95"/>
  <c r="P95"/>
  <c r="F86"/>
  <c r="E84"/>
  <c r="F52"/>
  <c r="E50"/>
  <c r="J24"/>
  <c r="E24"/>
  <c r="J89"/>
  <c r="J23"/>
  <c r="J21"/>
  <c r="E21"/>
  <c r="J54"/>
  <c r="J20"/>
  <c r="J18"/>
  <c r="E18"/>
  <c r="F89"/>
  <c r="J17"/>
  <c r="J15"/>
  <c r="E15"/>
  <c r="F88"/>
  <c r="J14"/>
  <c r="J12"/>
  <c r="J52"/>
  <c r="E7"/>
  <c r="E48"/>
  <c i="1" r="L50"/>
  <c r="AM50"/>
  <c r="AM49"/>
  <c r="L49"/>
  <c r="AM47"/>
  <c r="L47"/>
  <c r="L45"/>
  <c r="L44"/>
  <c i="2" r="J145"/>
  <c r="J111"/>
  <c i="3" r="J195"/>
  <c i="4" r="J215"/>
  <c i="2" r="BK154"/>
  <c i="3" r="J221"/>
  <c r="J180"/>
  <c i="2" r="J231"/>
  <c r="J121"/>
  <c i="3" r="BK168"/>
  <c i="4" r="J211"/>
  <c i="2" r="BK202"/>
  <c r="J127"/>
  <c i="3" r="BK186"/>
  <c i="4" r="J142"/>
  <c i="2" r="J160"/>
  <c i="3" r="J168"/>
  <c r="J113"/>
  <c i="4" r="BK215"/>
  <c i="2" r="J223"/>
  <c i="3" r="J139"/>
  <c r="BK160"/>
  <c i="4" r="BK100"/>
  <c i="2" r="BK105"/>
  <c i="3" r="BK189"/>
  <c i="4" r="J122"/>
  <c r="BK193"/>
  <c r="BK112"/>
  <c i="2" r="BK181"/>
  <c i="3" r="BK145"/>
  <c i="4" r="BK203"/>
  <c i="2" r="BK145"/>
  <c i="3" r="BK155"/>
  <c r="BK203"/>
  <c i="2" r="BK217"/>
  <c r="BK231"/>
  <c i="3" r="BK192"/>
  <c i="4" r="J93"/>
  <c i="2" r="J157"/>
  <c i="3" r="BK133"/>
  <c i="4" r="BK190"/>
  <c r="J184"/>
  <c i="2" r="BK157"/>
  <c i="3" r="J116"/>
  <c i="4" r="J153"/>
  <c i="2" r="J170"/>
  <c i="3" r="J160"/>
  <c i="4" r="BK199"/>
  <c i="2" r="J213"/>
  <c i="3" r="J203"/>
  <c r="J133"/>
  <c i="4" r="BK178"/>
  <c i="2" r="BK102"/>
  <c r="J102"/>
  <c i="3" r="J130"/>
  <c i="4" r="J96"/>
  <c r="J112"/>
  <c i="1" r="AS54"/>
  <c i="4" r="J136"/>
  <c i="2" r="BK175"/>
  <c i="3" r="J136"/>
  <c i="4" r="BK165"/>
  <c i="2" r="BK186"/>
  <c r="BK121"/>
  <c i="3" r="J94"/>
  <c i="4" r="J145"/>
  <c i="2" r="J124"/>
  <c r="BK124"/>
  <c i="3" r="BK183"/>
  <c i="4" r="BK120"/>
  <c i="2" r="J186"/>
  <c i="3" r="BK102"/>
  <c i="4" r="BK207"/>
  <c i="2" r="J199"/>
  <c r="BK134"/>
  <c i="3" r="BK119"/>
  <c i="4" r="J104"/>
  <c i="2" r="J178"/>
  <c i="3" r="BK217"/>
  <c i="4" r="BK114"/>
  <c r="BK96"/>
  <c i="2" r="BK164"/>
  <c i="3" r="J142"/>
  <c i="4" r="BK196"/>
  <c r="BK104"/>
  <c i="2" r="J205"/>
  <c r="BK148"/>
  <c i="3" r="J186"/>
  <c i="4" r="J219"/>
  <c i="2" r="BK209"/>
  <c i="3" r="BK171"/>
  <c i="4" r="J193"/>
  <c r="BK110"/>
  <c i="2" r="J171"/>
  <c i="3" r="J199"/>
  <c i="4" r="BK158"/>
  <c r="BK181"/>
  <c i="2" r="J97"/>
  <c i="3" r="BK99"/>
  <c r="J189"/>
  <c i="4" r="BK116"/>
  <c i="2" r="BK139"/>
  <c i="3" r="J171"/>
  <c i="4" r="J187"/>
  <c i="2" r="J142"/>
  <c i="3" r="BK165"/>
  <c i="4" r="J150"/>
  <c i="2" r="BK111"/>
  <c i="3" r="BK126"/>
  <c i="4" r="J120"/>
  <c r="J203"/>
  <c i="2" r="J181"/>
  <c r="J131"/>
  <c i="4" r="J100"/>
  <c r="J181"/>
  <c i="2" r="BK220"/>
  <c r="J148"/>
  <c i="3" r="BK180"/>
  <c i="4" r="BK173"/>
  <c i="2" r="J105"/>
  <c i="3" r="J210"/>
  <c r="BK107"/>
  <c i="4" r="J157"/>
  <c i="2" r="BK142"/>
  <c i="3" r="J126"/>
  <c i="4" r="J161"/>
  <c r="J196"/>
  <c i="2" r="BK160"/>
  <c i="3" r="J192"/>
  <c i="4" r="BK150"/>
  <c i="2" r="J217"/>
  <c i="3" r="J183"/>
  <c i="4" r="BK153"/>
  <c i="2" r="BK223"/>
  <c r="J135"/>
  <c i="3" r="BK116"/>
  <c i="4" r="BK211"/>
  <c i="2" r="BK190"/>
  <c r="BK193"/>
  <c i="3" r="J122"/>
  <c i="4" r="BK145"/>
  <c i="2" r="J209"/>
  <c r="J134"/>
  <c i="3" r="J165"/>
  <c i="4" r="BK187"/>
  <c r="J173"/>
  <c i="2" r="J175"/>
  <c i="3" r="BK213"/>
  <c r="J213"/>
  <c i="4" r="J139"/>
  <c i="2" r="BK151"/>
  <c i="3" r="BK221"/>
  <c i="4" r="J178"/>
  <c r="BK129"/>
  <c i="2" r="BK118"/>
  <c i="3" r="J155"/>
  <c i="4" r="J129"/>
  <c i="2" r="BK196"/>
  <c i="3" r="BK161"/>
  <c i="4" r="J176"/>
  <c i="2" r="J190"/>
  <c r="J95"/>
  <c i="3" r="BK195"/>
  <c i="4" r="BK142"/>
  <c i="2" r="J220"/>
  <c i="3" r="BK210"/>
  <c i="4" r="J190"/>
  <c i="2" r="BK95"/>
  <c i="3" r="BK151"/>
  <c i="2" r="BK227"/>
  <c i="3" r="BK148"/>
  <c r="J148"/>
  <c i="4" r="BK147"/>
  <c r="BK167"/>
  <c i="2" r="J164"/>
  <c i="3" r="J119"/>
  <c r="J125"/>
  <c i="4" r="BK219"/>
  <c i="2" r="J196"/>
  <c i="3" r="BK176"/>
  <c i="4" r="BK107"/>
  <c r="J127"/>
  <c i="2" r="BK135"/>
  <c i="3" r="BK139"/>
  <c i="4" r="J147"/>
  <c i="2" r="BK171"/>
  <c r="J139"/>
  <c i="3" r="J161"/>
  <c i="4" r="J114"/>
  <c i="3" r="BK122"/>
  <c i="4" r="J118"/>
  <c r="J116"/>
  <c i="2" r="BK127"/>
  <c i="3" r="BK94"/>
  <c i="4" r="BK127"/>
  <c r="BK161"/>
  <c i="2" r="J118"/>
  <c i="3" r="J107"/>
  <c i="4" r="BK184"/>
  <c i="2" r="BK170"/>
  <c i="3" r="BK207"/>
  <c r="BK142"/>
  <c i="4" r="J107"/>
  <c r="J165"/>
  <c i="2" r="J151"/>
  <c i="3" r="BK136"/>
  <c i="4" r="BK139"/>
  <c r="BK118"/>
  <c i="2" r="BK213"/>
  <c r="BK131"/>
  <c i="3" r="BK130"/>
  <c i="4" r="J207"/>
  <c i="2" r="J202"/>
  <c r="BK97"/>
  <c i="4" r="J158"/>
  <c i="2" r="J193"/>
  <c i="3" r="BK125"/>
  <c i="4" r="BK122"/>
  <c i="2" r="J227"/>
  <c i="3" r="J151"/>
  <c r="BK113"/>
  <c i="4" r="J167"/>
  <c i="2" r="BK178"/>
  <c i="3" r="BK199"/>
  <c r="J207"/>
  <c i="4" r="BK93"/>
  <c i="2" r="J154"/>
  <c i="3" r="J102"/>
  <c i="4" r="J199"/>
  <c r="BK136"/>
  <c i="2" r="BK199"/>
  <c i="3" r="J145"/>
  <c r="J217"/>
  <c i="4" r="J110"/>
  <c r="BK157"/>
  <c i="2" r="BK205"/>
  <c i="3" r="J176"/>
  <c r="J99"/>
  <c i="4" r="BK176"/>
  <c i="2" l="1" r="P94"/>
  <c r="T163"/>
  <c i="3" r="R121"/>
  <c r="R206"/>
  <c i="4" r="T92"/>
  <c r="T91"/>
  <c i="2" r="BK130"/>
  <c r="J130"/>
  <c r="J63"/>
  <c r="R163"/>
  <c r="T216"/>
  <c i="3" r="T93"/>
  <c r="P154"/>
  <c r="T179"/>
  <c r="BK206"/>
  <c r="J206"/>
  <c r="J69"/>
  <c i="2" r="R130"/>
  <c r="BK189"/>
  <c r="J189"/>
  <c r="J67"/>
  <c i="3" r="BK121"/>
  <c r="J121"/>
  <c r="J62"/>
  <c r="T154"/>
  <c r="T206"/>
  <c i="4" r="R92"/>
  <c r="R91"/>
  <c i="2" r="T94"/>
  <c r="P130"/>
  <c r="P189"/>
  <c r="P188"/>
  <c r="P216"/>
  <c i="3" r="P93"/>
  <c r="BK154"/>
  <c r="J154"/>
  <c r="J63"/>
  <c r="P179"/>
  <c i="4" r="P92"/>
  <c r="P91"/>
  <c r="T192"/>
  <c r="T189"/>
  <c i="2" r="BK94"/>
  <c r="T130"/>
  <c i="3" r="P121"/>
  <c r="BK179"/>
  <c r="J179"/>
  <c r="J66"/>
  <c r="P206"/>
  <c i="4" r="BK92"/>
  <c r="J92"/>
  <c r="J61"/>
  <c r="R192"/>
  <c r="R189"/>
  <c i="2" r="BK163"/>
  <c r="J163"/>
  <c r="J64"/>
  <c r="T189"/>
  <c r="T188"/>
  <c r="R216"/>
  <c i="3" r="BK93"/>
  <c r="J93"/>
  <c r="J61"/>
  <c r="T121"/>
  <c r="R179"/>
  <c r="R178"/>
  <c i="4" r="BK192"/>
  <c r="J192"/>
  <c r="J65"/>
  <c i="2" r="R94"/>
  <c r="R93"/>
  <c r="R92"/>
  <c r="P163"/>
  <c r="R189"/>
  <c r="R188"/>
  <c r="BK216"/>
  <c r="J216"/>
  <c r="J70"/>
  <c i="3" r="R93"/>
  <c r="R92"/>
  <c r="R91"/>
  <c r="R154"/>
  <c i="4" r="P192"/>
  <c r="P189"/>
  <c i="2" r="BK208"/>
  <c r="J208"/>
  <c r="J68"/>
  <c r="BK212"/>
  <c r="J212"/>
  <c r="J69"/>
  <c i="3" r="BK175"/>
  <c r="J175"/>
  <c r="J64"/>
  <c r="BK220"/>
  <c r="J220"/>
  <c r="J71"/>
  <c i="4" r="BK183"/>
  <c r="J183"/>
  <c r="J62"/>
  <c r="BK206"/>
  <c r="J206"/>
  <c r="J67"/>
  <c i="2" r="BK126"/>
  <c r="J126"/>
  <c r="J62"/>
  <c i="3" r="BK202"/>
  <c r="J202"/>
  <c r="J68"/>
  <c i="4" r="BK218"/>
  <c r="J218"/>
  <c r="J70"/>
  <c i="2" r="BK185"/>
  <c r="J185"/>
  <c r="J65"/>
  <c r="BK226"/>
  <c r="J226"/>
  <c r="J71"/>
  <c i="4" r="BK186"/>
  <c r="J186"/>
  <c r="J63"/>
  <c r="BK210"/>
  <c r="J210"/>
  <c r="J68"/>
  <c r="BK214"/>
  <c r="J214"/>
  <c r="J69"/>
  <c r="BK202"/>
  <c r="J202"/>
  <c r="J66"/>
  <c i="2" r="BK230"/>
  <c r="J230"/>
  <c r="J72"/>
  <c i="3" r="BK198"/>
  <c r="J198"/>
  <c r="J67"/>
  <c r="BK216"/>
  <c r="J216"/>
  <c r="J70"/>
  <c r="BK92"/>
  <c r="J92"/>
  <c r="J60"/>
  <c i="4" r="F55"/>
  <c r="BE107"/>
  <c r="BE136"/>
  <c r="BE139"/>
  <c r="BE147"/>
  <c r="BE150"/>
  <c r="BE153"/>
  <c r="BE187"/>
  <c r="BE196"/>
  <c r="BE199"/>
  <c r="BE203"/>
  <c r="BE211"/>
  <c r="F86"/>
  <c r="BE100"/>
  <c r="BE145"/>
  <c r="BE190"/>
  <c r="BE207"/>
  <c i="3" r="BK178"/>
  <c r="J178"/>
  <c r="J65"/>
  <c i="4" r="J52"/>
  <c r="J86"/>
  <c r="BE120"/>
  <c r="BE161"/>
  <c r="BE93"/>
  <c r="BE173"/>
  <c r="BE176"/>
  <c r="BE181"/>
  <c r="BE193"/>
  <c r="E48"/>
  <c r="BE104"/>
  <c r="BE114"/>
  <c r="BE127"/>
  <c r="BE129"/>
  <c r="BE142"/>
  <c r="BE165"/>
  <c r="BE167"/>
  <c r="BE219"/>
  <c r="J87"/>
  <c r="BE116"/>
  <c r="BE118"/>
  <c r="BE122"/>
  <c r="BE158"/>
  <c r="BE215"/>
  <c r="BE96"/>
  <c r="BE184"/>
  <c r="BE110"/>
  <c r="BE112"/>
  <c r="BE157"/>
  <c r="BE178"/>
  <c i="3" r="BE145"/>
  <c r="BE151"/>
  <c r="BE165"/>
  <c r="BE168"/>
  <c i="2" r="J94"/>
  <c r="J61"/>
  <c i="3" r="J55"/>
  <c r="BE94"/>
  <c r="BE107"/>
  <c r="BE116"/>
  <c r="BE136"/>
  <c r="BE199"/>
  <c i="2" r="BK188"/>
  <c r="J188"/>
  <c r="J66"/>
  <c i="3" r="J52"/>
  <c r="F87"/>
  <c r="BE126"/>
  <c r="BE180"/>
  <c r="F55"/>
  <c r="J87"/>
  <c r="BE99"/>
  <c r="BE102"/>
  <c r="BE119"/>
  <c r="BE125"/>
  <c r="BE139"/>
  <c r="BE171"/>
  <c r="BE195"/>
  <c r="BE203"/>
  <c r="BE213"/>
  <c r="BE217"/>
  <c r="BE160"/>
  <c r="BE221"/>
  <c r="BE122"/>
  <c r="BE130"/>
  <c r="BE133"/>
  <c r="BE148"/>
  <c r="BE192"/>
  <c r="BE210"/>
  <c r="E81"/>
  <c r="BE155"/>
  <c r="BE161"/>
  <c r="BE176"/>
  <c r="BE183"/>
  <c r="BE186"/>
  <c r="BE189"/>
  <c r="BE207"/>
  <c r="BE113"/>
  <c r="BE142"/>
  <c i="2" r="F54"/>
  <c r="E82"/>
  <c r="J88"/>
  <c r="BE97"/>
  <c r="BE105"/>
  <c r="BE127"/>
  <c r="F55"/>
  <c r="BE102"/>
  <c r="BE131"/>
  <c r="J55"/>
  <c r="BE111"/>
  <c r="BE121"/>
  <c r="BE142"/>
  <c r="BE205"/>
  <c r="J86"/>
  <c r="BE118"/>
  <c r="BE124"/>
  <c r="BE134"/>
  <c r="BE135"/>
  <c r="BE139"/>
  <c r="BE145"/>
  <c r="BE148"/>
  <c r="BE157"/>
  <c r="BE160"/>
  <c r="BE164"/>
  <c r="BE170"/>
  <c r="BE171"/>
  <c r="BE175"/>
  <c r="BE178"/>
  <c r="BE181"/>
  <c r="BE186"/>
  <c r="BE193"/>
  <c r="BE202"/>
  <c r="BE227"/>
  <c r="BE95"/>
  <c r="BE151"/>
  <c r="BE154"/>
  <c r="BE190"/>
  <c r="BE196"/>
  <c r="BE199"/>
  <c r="BE209"/>
  <c r="BE213"/>
  <c r="BE217"/>
  <c r="BE220"/>
  <c r="BE223"/>
  <c r="BE231"/>
  <c r="F36"/>
  <c i="1" r="BC55"/>
  <c i="3" r="F37"/>
  <c i="1" r="BD56"/>
  <c i="4" r="F36"/>
  <c i="1" r="BC57"/>
  <c i="4" r="F37"/>
  <c i="1" r="BD57"/>
  <c i="2" r="J34"/>
  <c i="1" r="AW55"/>
  <c i="3" r="J34"/>
  <c i="1" r="AW56"/>
  <c i="4" r="F35"/>
  <c i="1" r="BB57"/>
  <c i="2" r="F37"/>
  <c i="1" r="BD55"/>
  <c i="2" r="F35"/>
  <c i="1" r="BB55"/>
  <c i="4" r="F34"/>
  <c i="1" r="BA57"/>
  <c i="4" r="J34"/>
  <c i="1" r="AW57"/>
  <c i="3" r="F34"/>
  <c i="1" r="BA56"/>
  <c i="3" r="F36"/>
  <c i="1" r="BC56"/>
  <c i="2" r="F34"/>
  <c i="1" r="BA55"/>
  <c i="3" r="F35"/>
  <c i="1" r="BB56"/>
  <c i="4" l="1" r="R90"/>
  <c r="P90"/>
  <c i="1" r="AU57"/>
  <c i="2" r="T93"/>
  <c r="T92"/>
  <c i="3" r="T178"/>
  <c r="P92"/>
  <c r="T92"/>
  <c r="P178"/>
  <c i="2" r="P93"/>
  <c r="P92"/>
  <c i="1" r="AU55"/>
  <c i="2" r="BK93"/>
  <c r="J93"/>
  <c r="J60"/>
  <c i="4" r="T90"/>
  <c r="BK189"/>
  <c r="J189"/>
  <c r="J64"/>
  <c r="BK91"/>
  <c r="J91"/>
  <c r="J60"/>
  <c i="3" r="BK91"/>
  <c r="J91"/>
  <c r="J59"/>
  <c i="2" r="BK92"/>
  <c r="J92"/>
  <c r="J59"/>
  <c i="3" r="F33"/>
  <c i="1" r="AZ56"/>
  <c i="4" r="F33"/>
  <c i="1" r="AZ57"/>
  <c r="BB54"/>
  <c r="W31"/>
  <c i="2" r="F33"/>
  <c i="1" r="AZ55"/>
  <c r="BA54"/>
  <c r="W30"/>
  <c i="3" r="J33"/>
  <c i="1" r="AV56"/>
  <c r="AT56"/>
  <c r="BC54"/>
  <c r="W32"/>
  <c i="2" r="J33"/>
  <c i="1" r="AV55"/>
  <c r="AT55"/>
  <c i="4" r="J33"/>
  <c i="1" r="AV57"/>
  <c r="AT57"/>
  <c r="BD54"/>
  <c r="W33"/>
  <c i="3" l="1" r="T91"/>
  <c r="P91"/>
  <c i="1" r="AU56"/>
  <c i="4" r="BK90"/>
  <c r="J90"/>
  <c r="J59"/>
  <c i="3" r="J30"/>
  <c i="1" r="AG56"/>
  <c r="AN56"/>
  <c r="AZ54"/>
  <c r="W29"/>
  <c i="2" r="J30"/>
  <c i="1" r="AG55"/>
  <c r="AU54"/>
  <c r="AW54"/>
  <c r="AK30"/>
  <c r="AY54"/>
  <c r="AX54"/>
  <c i="3" l="1" r="J39"/>
  <c i="2" r="J39"/>
  <c i="1" r="AN55"/>
  <c r="AV54"/>
  <c r="AK29"/>
  <c i="4" r="J30"/>
  <c i="1" r="AG57"/>
  <c r="AG54"/>
  <c r="AK26"/>
  <c i="4" l="1" r="J39"/>
  <c i="1" r="AN57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<sst xmlns="http://schemas.openxmlformats.org/spreadsheetml/2006/main">
  <si>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</si>
  <si>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</si>
  <si>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</si>
  <si>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</si>
  <si>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</si>
  <si>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{f2be885c-2d83-4088-9613-a802a24660c6}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</si>
  <si>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</si>
  <si>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</si>
  <si>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</si>
  <si>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</si>
  <si>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</si>
  <si>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</si>
  <si>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</si>
  <si>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</si>
  <si>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</si>
  <si>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</si>
  <si>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</si>
  <si>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HPC C4 A IP16, K.Ú. HYNKOV A SKRBEŇ 20230320</t>
  </si>
  <si>
    <t>KSO:</t>
  </si>
  <si>
    <t/>
  </si>
  <si>
    <t>CC-CZ:</t>
  </si>
  <si>
    <t>Místo:</t>
  </si>
  <si>
    <t xml:space="preserve"> </t>
  </si>
  <si>
    <t>Datum:</t>
  </si>
  <si>
    <t>20. 3. 2023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</si>
  <si>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</si>
  <si>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</si>
  <si>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</si>
  <si>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</si>
  <si>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</si>
  <si>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</si>
  <si>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</si>
  <si>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</si>
  <si>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</si>
  <si>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</si>
  <si>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</si>
  <si>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</si>
  <si>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</si>
  <si>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</si>
  <si>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</si>
  <si>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</si>
  <si>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</si>
  <si>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</si>
  <si>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</si>
  <si>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</si>
  <si>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</si>
  <si>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</si>
  <si>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</si>
  <si>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</si>
  <si>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</si>
  <si>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</si>
  <si>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</si>
  <si>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</si>
  <si>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</si>
  <si>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</si>
  <si>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</si>
  <si>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</si>
  <si>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</si>
  <si>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</si>
  <si>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</si>
  <si>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</si>
  <si>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</si>
  <si>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</si>
  <si>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</si>
  <si>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</si>
  <si>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</si>
  <si>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</si>
  <si>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</si>
  <si>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</si>
  <si>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</si>
  <si>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</si>
  <si>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</si>
  <si>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</si>
  <si>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</si>
  <si>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SO101.1</t>
  </si>
  <si>
    <t>HPC C4 - extravilán</t>
  </si>
  <si>
    <t>STA</t>
  </si>
  <si>
    <t>1</t>
  </si>
  <si>
    <t>{b13b09de-23b5-4281-bd48-c29c51cd6e07}</t>
  </si>
  <si>
    <t>2</t>
  </si>
  <si>
    <t>SO101.2</t>
  </si>
  <si>
    <t>HPC C4 - intravilán</t>
  </si>
  <si>
    <t>{cda2901c-2afe-4180-83d7-aaaca8f26943}</t>
  </si>
  <si>
    <t>SO801</t>
  </si>
  <si>
    <t>IP16</t>
  </si>
  <si>
    <t>{e2f05012-2b40-4a50-88ae-87c8d9d70db4}</t>
  </si>
  <si>
    <t>KRYCÍ LIST SOUPISU PRACÍ</t>
  </si>
  <si>
    <t>Objekt:</t>
  </si>
  <si>
    <t>SO101.1 - HPC C4 - extravilán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</si>
  <si>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</si>
  <si>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</si>
  <si>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</si>
  <si>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</si>
  <si>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</si>
  <si>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</si>
  <si>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</si>
  <si>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</si>
  <si>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</si>
  <si>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</si>
  <si>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</si>
  <si>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</si>
  <si>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</si>
  <si>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</si>
  <si>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</si>
  <si>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</si>
  <si>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</si>
  <si>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</si>
  <si>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</si>
  <si>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</si>
  <si>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</si>
  <si>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</si>
  <si>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</si>
  <si>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</si>
  <si>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</si>
  <si>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</si>
  <si>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</si>
  <si>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</si>
  <si>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</si>
  <si>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</si>
  <si>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</si>
  <si>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</si>
  <si>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</si>
  <si>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</si>
  <si>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</si>
  <si>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121151125</t>
  </si>
  <si>
    <t>Sejmutí ornice strojně při souvislé ploše přes 500 m2, tl. vrstvy přes 250 do 300 mm</t>
  </si>
  <si>
    <t>m2</t>
  </si>
  <si>
    <t>CS ÚRS 2022 02</t>
  </si>
  <si>
    <t>4</t>
  </si>
  <si>
    <t>-1987191750</t>
  </si>
  <si>
    <t>Online PSC</t>
  </si>
  <si>
    <t>https://podminky.urs.cz/item/CS_URS_2022_02/121151125</t>
  </si>
  <si>
    <t>122151105</t>
  </si>
  <si>
    <t>Odkopávky a prokopávky nezapažené strojně v hornině třídy těžitelnosti I skupiny 1 a 2 přes 500 do 1 000 m3</t>
  </si>
  <si>
    <t>m3</t>
  </si>
  <si>
    <t>864033912</t>
  </si>
  <si>
    <t>https://podminky.urs.cz/item/CS_URS_2022_02/122151105</t>
  </si>
  <si>
    <t>VV</t>
  </si>
  <si>
    <t>25,863"odkopy mimo stávající cestu"</t>
  </si>
  <si>
    <t>952,464 "odkopy stávající cesty - navážky"</t>
  </si>
  <si>
    <t>Součet</t>
  </si>
  <si>
    <t>3</t>
  </si>
  <si>
    <t>132151101</t>
  </si>
  <si>
    <t>Hloubení nezapažených rýh šířky do 800 mm strojně s urovnáním dna do předepsaného profilu a spádu v hornině třídy těžitelnosti I skupiny 1 a 2 do 20 m3</t>
  </si>
  <si>
    <t>-810189432</t>
  </si>
  <si>
    <t>https://podminky.urs.cz/item/CS_URS_2022_02/132151101</t>
  </si>
  <si>
    <t>(0,5*0,8*8*4)+(0,5*0,8*9*1)+(0,5*0,8*22*1)"Nájezdový prah DL. 8,0 m (km 0,120; 2x 0,240; 0,590; 0,616; 2 x 0,679; 0,757) - pod výkopy cesty"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</si>
  <si>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</si>
  <si>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</si>
  <si>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-1628003312</t>
  </si>
  <si>
    <t>https://podminky.urs.cz/item/CS_URS_2022_02/162751117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</si>
  <si>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</si>
  <si>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</si>
  <si>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</si>
  <si>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-1978904284</t>
  </si>
  <si>
    <t>https://podminky.urs.cz/item/CS_URS_2022_02/162751119</t>
  </si>
  <si>
    <t>P</t>
  </si>
  <si>
    <t>Poznámka k položce:_x000d_
PD počítá s odvozozem přebytečného materiálu na nejbližší skládku ve vzdálenosti 19,4 km , s umístěním v Drahanovicích. Pokud bude dodavatel stavby řešit odvoz na jiné místo, zohlední tuto skutečnost v jednotkové ceně této položky.</t>
  </si>
  <si>
    <t>25,863*10"odkopy mimo stávající cestu"</t>
  </si>
  <si>
    <t>952,464*10 "odkopy stávající cesty - navážky"</t>
  </si>
  <si>
    <t>((0,5*0,8*8*4)+(0,5*0,8*9*1)+(0,5*0,8*22*1))*10"Nájezdový prah DL. 8,0 m (km 0,120; 2x 0,240; 0,590; 0,616; 2 x 0,679; 0,757) - pod výkopy cesty"</t>
  </si>
  <si>
    <t>6</t>
  </si>
  <si>
    <t>171201221</t>
  </si>
  <si>
    <t>Poplatek za uložení stavebního odpadu na skládce (skládkovné) zeminy a kamení zatříděného do Katalogu odpadů pod kódem 17 05 04</t>
  </si>
  <si>
    <t>t</t>
  </si>
  <si>
    <t>1429710818</t>
  </si>
  <si>
    <t>https://podminky.urs.cz/item/CS_URS_2022_02/171201221</t>
  </si>
  <si>
    <t>1003,527*2,2 'Přepočtené koeficientem množství</t>
  </si>
  <si>
    <t>7</t>
  </si>
  <si>
    <t>183405212</t>
  </si>
  <si>
    <t>Výsev trávníku hydroosevem na hlušinu</t>
  </si>
  <si>
    <t>172724309</t>
  </si>
  <si>
    <t>https://podminky.urs.cz/item/CS_URS_2022_02/183405212</t>
  </si>
  <si>
    <t>1563,321</t>
  </si>
  <si>
    <t>8</t>
  </si>
  <si>
    <t>M</t>
  </si>
  <si>
    <t>00572472</t>
  </si>
  <si>
    <t>osivo směs travní krajinná-rovinná</t>
  </si>
  <si>
    <t>kg</t>
  </si>
  <si>
    <t>1805843101</t>
  </si>
  <si>
    <t>1563,321*0,025 'Přepočtené koeficientem množství</t>
  </si>
  <si>
    <t>Zakládání</t>
  </si>
  <si>
    <t>9</t>
  </si>
  <si>
    <t>270210111</t>
  </si>
  <si>
    <t>Zdivo základové z lomového kamene na hloubku do 5 m, v prostoru zapaženém nebo nezapaženém s odstraněním napadávky, bez úpravy povrchu základové spáry, s dodáním všech hmot výplňové z kamene tříděného nelícované, jakékoliv tloušťky na maltu cementovou MC 10</t>
  </si>
  <si>
    <t>-1871288055</t>
  </si>
  <si>
    <t>https://podminky.urs.cz/item/CS_URS_2022_02/270210111</t>
  </si>
  <si>
    <t>(0,5*0,8*8*4)+(0,5*0,8*9*1)+(0,5*0,8*22*1)"Nájezdový prah DL. 8,0 m (km 0,120; 2x 0,240; 0,590; 0,616; 2 x 0,679; 0,757)"</t>
  </si>
  <si>
    <t>Komunikace pozemní</t>
  </si>
  <si>
    <t>10</t>
  </si>
  <si>
    <t>561071121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</si>
  <si>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400 do 450 mm</t>
  </si>
  <si>
    <t>-1689516392</t>
  </si>
  <si>
    <t>https://podminky.urs.cz/item/CS_URS_2022_02/561071121</t>
  </si>
  <si>
    <t>4928,975</t>
  </si>
  <si>
    <t>11</t>
  </si>
  <si>
    <t>58530170</t>
  </si>
  <si>
    <t>vápno nehašené CL 90-Q pro úpravu zemin standardní</t>
  </si>
  <si>
    <t>-863611526</t>
  </si>
  <si>
    <t>12</t>
  </si>
  <si>
    <t>564551111</t>
  </si>
  <si>
    <t>Zřízení podsypu nebo podkladu ze sypaniny s rozprostřením, vlhčením, a zhutněním plochy přes 100 m2, po zhutnění tl. 150 mm</t>
  </si>
  <si>
    <t>-1695925075</t>
  </si>
  <si>
    <t>https://podminky.urs.cz/item/CS_URS_2022_02/564551111</t>
  </si>
  <si>
    <t xml:space="preserve">Poznámka k položce:_x000d_
Předpokládá se využití přebytku zemin ze stavby cest Hynkov I. Před stavbou je třeba ověřit na obci jejich dostupnost._x000d_
Pro případ nedostupnosti výkopových zemin je rozpočtován betonový recyklát dle ČSN EN _x000d_
13242+A1 a TP 210_x000d_
</t>
  </si>
  <si>
    <t>599,07/0,150 "násypy planimetrovány z příčných řezů"</t>
  </si>
  <si>
    <t>13</t>
  </si>
  <si>
    <t>58981122</t>
  </si>
  <si>
    <t>recyklát betonový frakce 0/32</t>
  </si>
  <si>
    <t>-1492790956</t>
  </si>
  <si>
    <t>Poznámka k položce:_x000d_
Užití a kvalita recyklátu v souladu s ČSN EN 13242+A1 a TP 210</t>
  </si>
  <si>
    <t>3993,8*0,150*2,0 "MH po zhutnění"</t>
  </si>
  <si>
    <t>14</t>
  </si>
  <si>
    <t>564752111</t>
  </si>
  <si>
    <t>Podklad nebo kryt z vibrovaného štěrku VŠ s rozprostřením, vlhčením a zhutněním, po zhutnění tl. 150 mm</t>
  </si>
  <si>
    <t>1708526970</t>
  </si>
  <si>
    <t>https://podminky.urs.cz/item/CS_URS_2022_02/564752111</t>
  </si>
  <si>
    <t>4664,076 "planimetrováno z příčných řezů a situace"</t>
  </si>
  <si>
    <t>564851111</t>
  </si>
  <si>
    <t>Podklad ze štěrkodrti ŠD s rozprostřením a zhutněním plochy přes 100 m2, po zhutnění tl. 150 mm</t>
  </si>
  <si>
    <t>420500419</t>
  </si>
  <si>
    <t>https://podminky.urs.cz/item/CS_URS_2022_02/564851111</t>
  </si>
  <si>
    <t>4928,984 "planimetrováno z příčných řezů a situace"</t>
  </si>
  <si>
    <t>16</t>
  </si>
  <si>
    <t>565145121</t>
  </si>
  <si>
    <t>Asfaltový beton vrstva podkladní ACP 16 (obalované kamenivo střednězrnné - OKS) s rozprostřením a zhutněním v pruhu šířky přes 3 m, po zhutnění tl. 60 mm</t>
  </si>
  <si>
    <t>1615922945</t>
  </si>
  <si>
    <t>https://podminky.urs.cz/item/CS_URS_2022_02/565145121</t>
  </si>
  <si>
    <t>3620,355 "planimetrováno z příčných řezů a situace"</t>
  </si>
  <si>
    <t>17</t>
  </si>
  <si>
    <t>569931132</t>
  </si>
  <si>
    <t>Zpevnění krajnic nebo komunikací pro pěší s rozprostřením a zhutněním, po zhutnění asfaltovým recyklátem tl. 100 mm</t>
  </si>
  <si>
    <t>2120705550</t>
  </si>
  <si>
    <t>https://podminky.urs.cz/item/CS_URS_2022_02/569931132</t>
  </si>
  <si>
    <t>840,20 "planimetrováno z příčných řezů a situace"</t>
  </si>
  <si>
    <t>18</t>
  </si>
  <si>
    <t>573111112</t>
  </si>
  <si>
    <t>Postřik infiltrační PI z asfaltu silničního s posypem kamenivem, v množství 1,00 kg/m2</t>
  </si>
  <si>
    <t>567464984</t>
  </si>
  <si>
    <t>https://podminky.urs.cz/item/CS_URS_2022_02/573111112</t>
  </si>
  <si>
    <t>19</t>
  </si>
  <si>
    <t>573211109</t>
  </si>
  <si>
    <t>Postřik spojovací PS bez posypu kamenivem z asfaltu silničního, v množství 0,50 kg/m2</t>
  </si>
  <si>
    <t>875503917</t>
  </si>
  <si>
    <t>https://podminky.urs.cz/item/CS_URS_2022_02/573211109</t>
  </si>
  <si>
    <t>3567,378 "planimetrováno z příčných řezů a situace"</t>
  </si>
  <si>
    <t>20</t>
  </si>
  <si>
    <t>577134121</t>
  </si>
  <si>
    <t>Asfaltový beton vrstva obrusná ACO 11 (ABS) s rozprostřením a se zhutněním z nemodifikovaného asfaltu v pruhu šířky přes 3 m tř. I, po zhutnění tl. 40 mm</t>
  </si>
  <si>
    <t>-1287586722</t>
  </si>
  <si>
    <t>https://podminky.urs.cz/item/CS_URS_2022_02/577134121</t>
  </si>
  <si>
    <t>Ostatní konstrukce a práce, bourání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</si>
  <si>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</si>
  <si>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</si>
  <si>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m</t>
  </si>
  <si>
    <t>1727740528</t>
  </si>
  <si>
    <t>https://podminky.urs.cz/item/CS_URS_2022_02/916131213</t>
  </si>
  <si>
    <t>Poznámka k položce:_x000d_
Beton C20/25 XF3</t>
  </si>
  <si>
    <t>48,7 "jednostranně km 0,011 - 0,060"</t>
  </si>
  <si>
    <t>4 "sjezd v km 0,222"</t>
  </si>
  <si>
    <t>22</t>
  </si>
  <si>
    <t>59217029</t>
  </si>
  <si>
    <t>obrubník betonový silniční nájezdový 1000x150x150mm</t>
  </si>
  <si>
    <t>-1316443954</t>
  </si>
  <si>
    <t>23</t>
  </si>
  <si>
    <t>916991121</t>
  </si>
  <si>
    <t>Lože pod obrubníky, krajníky nebo obruby z dlažebních kostek z betonu prostého</t>
  </si>
  <si>
    <t>-884334014</t>
  </si>
  <si>
    <t>https://podminky.urs.cz/item/CS_URS_2022_02/916991121</t>
  </si>
  <si>
    <t>52,7*0,027 "zvýšení lože pod obrubníky"</t>
  </si>
  <si>
    <t>24</t>
  </si>
  <si>
    <t>919112213</t>
  </si>
  <si>
    <t>Řezání dilatačních spár v živičném krytu vytvoření komůrky pro těsnící zálivku šířky 10 mm, hloubky 25 mm</t>
  </si>
  <si>
    <t>1556186334</t>
  </si>
  <si>
    <t>https://podminky.urs.cz/item/CS_URS_2022_02/919112213</t>
  </si>
  <si>
    <t>1*3,5"napojení na stávající komunikace"</t>
  </si>
  <si>
    <t>25</t>
  </si>
  <si>
    <t>919122112</t>
  </si>
  <si>
    <t>Utěsnění dilatačních spár zálivkou za tepla v cementobetonovém nebo živičném krytu včetně adhezního nátěru s těsnicím profilem pod zálivkou, pro komůrky šířky 10 mm, hloubky 25 mm</t>
  </si>
  <si>
    <t>-1236451921</t>
  </si>
  <si>
    <t>https://podminky.urs.cz/item/CS_URS_2022_02/919122112</t>
  </si>
  <si>
    <t>3,5</t>
  </si>
  <si>
    <t>26</t>
  </si>
  <si>
    <t>938908411</t>
  </si>
  <si>
    <t>Čištění vozovek splachováním vodou povrchu podkladu nebo krytu živičného, betonového nebo dlážděného</t>
  </si>
  <si>
    <t>142994702</t>
  </si>
  <si>
    <t>https://podminky.urs.cz/item/CS_URS_2022_02/938908411</t>
  </si>
  <si>
    <t>Poznámka k položce:_x000d_
čištění min. 1x týdně a dále dle potřeby</t>
  </si>
  <si>
    <t>10*1000</t>
  </si>
  <si>
    <t>998</t>
  </si>
  <si>
    <t>Přesun hmot</t>
  </si>
  <si>
    <t>27</t>
  </si>
  <si>
    <t>998225111</t>
  </si>
  <si>
    <t>Přesun hmot pro komunikace s krytem z kameniva, monolitickým betonovým nebo živičným dopravní vzdálenost do 200 m jakékoliv délky objektu</t>
  </si>
  <si>
    <t>14931126</t>
  </si>
  <si>
    <t>https://podminky.urs.cz/item/CS_URS_2022_02/998225111</t>
  </si>
  <si>
    <t>VRN</t>
  </si>
  <si>
    <t>Vedlejší rozpočtové náklady</t>
  </si>
  <si>
    <t>VRN1</t>
  </si>
  <si>
    <t>Průzkumné, geodetické a projektové práce</t>
  </si>
  <si>
    <t>28</t>
  </si>
  <si>
    <t>011002000</t>
  </si>
  <si>
    <t>Průzkumné práce</t>
  </si>
  <si>
    <t>soubor</t>
  </si>
  <si>
    <t>1024</t>
  </si>
  <si>
    <t>-273883768</t>
  </si>
  <si>
    <t>https://podminky.urs.cz/item/CS_URS_2022_02/011002000</t>
  </si>
  <si>
    <t>Poznámka k položce:_x000d_
Náklady spojené se zajištěním a realizací prací např. vytyčení inženýrských sítí a zařízení, včetně zajištění případné aktualizace vyjádření správců sítí, která pozbudou platnosti v období mezi předáním staveniště a vytyčením sítí a případné protokolární zpětné předání jejich správcům.</t>
  </si>
  <si>
    <t>29</t>
  </si>
  <si>
    <t>011103000</t>
  </si>
  <si>
    <t>Geologický průzkum bez rozlišení</t>
  </si>
  <si>
    <t>-1660916672</t>
  </si>
  <si>
    <t>https://podminky.urs.cz/item/CS_URS_2022_02/011103000</t>
  </si>
  <si>
    <t>Poznámka k položce:_x000d_
Náklady spojené se zajištěním a realizací prací např. podrobný geologický průzkum.</t>
  </si>
  <si>
    <t>30</t>
  </si>
  <si>
    <t>011203000</t>
  </si>
  <si>
    <t>Botanický a zoologický průzkum bez rozlišení</t>
  </si>
  <si>
    <t>-1502253450</t>
  </si>
  <si>
    <t>https://podminky.urs.cz/item/CS_URS_2022_02/011203000</t>
  </si>
  <si>
    <t>Poznámka k položce:_x000d_
Náklady spojené se zajištěním a realizací prací</t>
  </si>
  <si>
    <t>31</t>
  </si>
  <si>
    <t>011303000</t>
  </si>
  <si>
    <t>Archeologická činnost bez rozlišení</t>
  </si>
  <si>
    <t>790591338</t>
  </si>
  <si>
    <t>https://podminky.urs.cz/item/CS_URS_2022_02/011303000</t>
  </si>
  <si>
    <t>32</t>
  </si>
  <si>
    <t>012203000</t>
  </si>
  <si>
    <t>Geodetické práce při provádění stavby</t>
  </si>
  <si>
    <t>1725804305</t>
  </si>
  <si>
    <t>https://podminky.urs.cz/item/CS_URS_2022_02/012203000</t>
  </si>
  <si>
    <t>Poznámka k položce:_x000d_
Náklady spojené se zajištěním a realizací prací např. vytyčení stavby (případně pozemků nebo provedení jiných geodetických prací) odborně způsobilou osobou v oboru zeměměřictví.</t>
  </si>
  <si>
    <t>33</t>
  </si>
  <si>
    <t>013254000</t>
  </si>
  <si>
    <t>Dokumentace skutečného provedení stavby</t>
  </si>
  <si>
    <t>-1228942925</t>
  </si>
  <si>
    <t>https://podminky.urs.cz/item/CS_URS_2022_02/013254000</t>
  </si>
  <si>
    <t xml:space="preserve">Poznámka k položce:_x000d_
Dokumentace skutečného provedení stavby  v rozsahu odpovídajícímu příslušným právním předpisům, pořízení fotodokumentace stavby: 3 paré + 1 v elektronické formě._x000d_
Geodetická část dokumentace: 3 paré + 1 v elektronické formě.</t>
  </si>
  <si>
    <t>VRN2</t>
  </si>
  <si>
    <t>Příprava staveniště</t>
  </si>
  <si>
    <t>34</t>
  </si>
  <si>
    <t>020001000</t>
  </si>
  <si>
    <t>1549280997</t>
  </si>
  <si>
    <t>https://podminky.urs.cz/item/CS_URS_2022_02/020001000</t>
  </si>
  <si>
    <t>VRN3</t>
  </si>
  <si>
    <t>Zařízení staveniště</t>
  </si>
  <si>
    <t>35</t>
  </si>
  <si>
    <t>030001000</t>
  </si>
  <si>
    <t>-850862118</t>
  </si>
  <si>
    <t>https://podminky.urs.cz/item/CS_URS_2022_02/030001000</t>
  </si>
  <si>
    <t xml:space="preserve">Poznámka k položce:_x000d_
Náklady spojené se zajištěním a realizací prací:_x000d_
Zajištění a zabezpečení staveniště, zřízení a likvidace zařízení staveniště, včetně případných přípojek, přístupů, _x000d_
deponií apod._x000d_
</t>
  </si>
  <si>
    <t>VRN4</t>
  </si>
  <si>
    <t>Inženýrská činnost</t>
  </si>
  <si>
    <t>36</t>
  </si>
  <si>
    <t>041002000</t>
  </si>
  <si>
    <t>Dozory</t>
  </si>
  <si>
    <t>-1187106333</t>
  </si>
  <si>
    <t>https://podminky.urs.cz/item/CS_URS_2022_02/041002000</t>
  </si>
  <si>
    <t>Poznámka k položce:_x000d_
Náklady spojené se zajištěním a realizací prací - např geotechnický dozor.</t>
  </si>
  <si>
    <t>37</t>
  </si>
  <si>
    <t>043002000</t>
  </si>
  <si>
    <t>Zkoušky a ostatní měření</t>
  </si>
  <si>
    <t>1881461487</t>
  </si>
  <si>
    <t>https://podminky.urs.cz/item/CS_URS_2022_02/043002000</t>
  </si>
  <si>
    <t>Poznámka k položce:_x000d_
Náklady zhotovitele, související s prováděním zkoušek a revizí předepsaných technickými normami, a které jsou pro provedení díla nezbytné.V případě zkoušek na pláni vč. stanovení receptury pro zvýšení únosnosti podloží._x000d_
Dále např. zajištění a provedení zkoušek betonu: 3 zkoušky pevnosti, mrazuvzdornosti a průsaku vody (voděodolnosti)._x000d_
Zajištění a provedení zkoušek, rozborů a atestů nutných pro řádné provádění a dokončení díla, uvedených v projektové dokumentaci včetně předání jejich výsledků objednateli, jakož i provedení následujích zkoušek a rozborů.</t>
  </si>
  <si>
    <t>38</t>
  </si>
  <si>
    <t>045002000</t>
  </si>
  <si>
    <t>Kompletační a koordinační činnost</t>
  </si>
  <si>
    <t>-1879551544</t>
  </si>
  <si>
    <t>https://podminky.urs.cz/item/CS_URS_2022_02/045002000</t>
  </si>
  <si>
    <t>Poznámka k položce:_x000d_
Náklady spojené se zajištěním a realizací prací - např. - projednání a zajištění zvláštního užívání komunikací a veřejných ploch, včetně zajištění dopravního značení, a to v rozsahu nezbytném pro řádné a bezpečné provádění stavby._x000d_
Projednání a zřízení příjezdů z polních cest, údržba dotčených komunikací, včetně uvedení všech povrchů do původního stavu a jejich protokolární předání_x000d_
Protokolární předání ostatních stavbou dotčených pozemků a _x000d_
komunikací, uvedených do původního stavu, zpět jejich vlastníkům.</t>
  </si>
  <si>
    <t>VRN6</t>
  </si>
  <si>
    <t>Územní vlivy</t>
  </si>
  <si>
    <t>40</t>
  </si>
  <si>
    <t>060001000</t>
  </si>
  <si>
    <t>742105229</t>
  </si>
  <si>
    <t>https://podminky.urs.cz/item/CS_URS_2022_02/060001000</t>
  </si>
  <si>
    <t>VRN7</t>
  </si>
  <si>
    <t>Provozní vlivy</t>
  </si>
  <si>
    <t>41</t>
  </si>
  <si>
    <t>070001000</t>
  </si>
  <si>
    <t>-444218789</t>
  </si>
  <si>
    <t>https://podminky.urs.cz/item/CS_URS_2022_02/070001000</t>
  </si>
  <si>
    <t>SO101.2 - HPC C4 - intravilán</t>
  </si>
  <si>
    <t>0,367 "odkopy mimo stávající cestu"</t>
  </si>
  <si>
    <t>13,524 "odkopy stávající cesty - navážky"</t>
  </si>
  <si>
    <t>129001101</t>
  </si>
  <si>
    <t>Příplatek k cenám vykopávek za ztížení vykopávky v blízkosti podzemního vedení nebo výbušnin v horninách jakékoliv třídy</t>
  </si>
  <si>
    <t>-390649009</t>
  </si>
  <si>
    <t>https://podminky.urs.cz/item/CS_URS_2022_02/129001101</t>
  </si>
  <si>
    <t>21*0,5*2,0"délka dotčení TI 20,9"</t>
  </si>
  <si>
    <t>Poznámka k položce:_x000d_
PD počítá s odvozozem přebytečného materiálu na nejbližší skládku ve vzdálenosti 19,4 km, s umístěním v Drahanovicích. Pokud bude dodavatel stavby řešit odvoz na jiné místo, zohlední tuto skutečnost v jednotkové ceně této položky.</t>
  </si>
  <si>
    <t>0,367*10 "odkopy mimo stávající cestu"</t>
  </si>
  <si>
    <t>13,524*10 "odkopy stávající cesty - navážky"</t>
  </si>
  <si>
    <t>13,891*2,2 'Přepočtené koeficientem množství</t>
  </si>
  <si>
    <t>1092009839</t>
  </si>
  <si>
    <t>22,512</t>
  </si>
  <si>
    <t>750015124</t>
  </si>
  <si>
    <t>22,512*0,025 'Přepočtené koeficientem množství</t>
  </si>
  <si>
    <t>69,986</t>
  </si>
  <si>
    <t>8,506/0,150 "násypy planimetrovány z příčných řezů"</t>
  </si>
  <si>
    <t>56,707*0,150*2,0 "MH po zhutnění"</t>
  </si>
  <si>
    <t>66,224 "planimetrováno z příčných řezů a situace"</t>
  </si>
  <si>
    <t>69,986 "planimetrováno z příčných řezů a situace"</t>
  </si>
  <si>
    <t>51,405 "planimetrováno z příčných řezů a situace"</t>
  </si>
  <si>
    <t>12,060 "planimetrováno z příčných řezů a situace"</t>
  </si>
  <si>
    <t>50,652 "planimetrováno z příčných řezů a situace"</t>
  </si>
  <si>
    <t>11,3 "jednostranně km 0,000 - 0,011"</t>
  </si>
  <si>
    <t>11,3*0,027 "zvýšení lože pod obrubníky"</t>
  </si>
  <si>
    <t>2*1000</t>
  </si>
  <si>
    <t>39</t>
  </si>
  <si>
    <t>SO801 - IP16</t>
  </si>
  <si>
    <t xml:space="preserve">    4 - Vodorovné konstrukce</t>
  </si>
  <si>
    <t>119005155</t>
  </si>
  <si>
    <t>Vytyčení výsadeb s rozmístěním rostlin dle projektové dokumentace solitérních přes 50 kusů</t>
  </si>
  <si>
    <t>kus</t>
  </si>
  <si>
    <t>235225318</t>
  </si>
  <si>
    <t>https://podminky.urs.cz/item/CS_URS_2022_02/119005155</t>
  </si>
  <si>
    <t>Poznámka k položce:_x000d_
včetně umístění signalizačního kolíku.</t>
  </si>
  <si>
    <t>181451121</t>
  </si>
  <si>
    <t>Založení trávníku na půdě předem připravené plochy přes 1000 m2 výsevem včetně utažení lučního v rovině nebo na svahu do 1:5</t>
  </si>
  <si>
    <t>846513025</t>
  </si>
  <si>
    <t>https://podminky.urs.cz/item/CS_URS_2022_02/181451121</t>
  </si>
  <si>
    <t>3900 "založení trávníku"</t>
  </si>
  <si>
    <t>1091833431</t>
  </si>
  <si>
    <t>Poznámka k položce:_x000d_
složení osiva viz TZ.</t>
  </si>
  <si>
    <t>3900*0,015 "založení trávníku"</t>
  </si>
  <si>
    <t>1810000R</t>
  </si>
  <si>
    <t xml:space="preserve">Obnovení květnaté louky včetně rozvojové péče - výsevem plochy do 1000 m2 v rovině a ve svahu do 1:5 </t>
  </si>
  <si>
    <t>-2115109369</t>
  </si>
  <si>
    <t xml:space="preserve">Poznámka k položce:_x000d_
Obnovení květnaté louky - výsevem (včetně tříletého obnovního managementu*) - (druhové složení a management viz technická zpráva),  plochy do 1000 m2 v rovině a ve svahu do 1:5 </t>
  </si>
  <si>
    <t>180"obnova květnaté louky"</t>
  </si>
  <si>
    <t>00500R</t>
  </si>
  <si>
    <t xml:space="preserve">osivo - směs semen bylin pro obnovu květnatých luk- vlhkých  (6g/m2)</t>
  </si>
  <si>
    <t>859879548</t>
  </si>
  <si>
    <t>180*0,006</t>
  </si>
  <si>
    <t>183101114</t>
  </si>
  <si>
    <t>Hloubení jamek pro vysazování rostlin v zemině tř.1 až 4 bez výměny půdy v rovině nebo na svahu do 1:5, objemu přes 0,05 do 0,125 m3</t>
  </si>
  <si>
    <t>641058109</t>
  </si>
  <si>
    <t>https://podminky.urs.cz/item/CS_URS_2022_02/183101114</t>
  </si>
  <si>
    <t>183101115</t>
  </si>
  <si>
    <t>Hloubení jamek bez výměny půdy zeminy tř 1 až 4 obj přes 0,125 do 0,4 m3 v rovině a svahu do 1:5</t>
  </si>
  <si>
    <t>1257681455</t>
  </si>
  <si>
    <t>https://podminky.urs.cz/item/CS_URS_2022_02/183101115</t>
  </si>
  <si>
    <t>183403112</t>
  </si>
  <si>
    <t>Obdělání půdy oráním hl. přes 100 do 200 mm v rovině nebo na svahu do 1:5</t>
  </si>
  <si>
    <t>-324358968</t>
  </si>
  <si>
    <t>https://podminky.urs.cz/item/CS_URS_2022_02/183403112</t>
  </si>
  <si>
    <t>183403151</t>
  </si>
  <si>
    <t>Obdělání půdy smykováním v rovině nebo na svahu do 1:5</t>
  </si>
  <si>
    <t>2020187694</t>
  </si>
  <si>
    <t>https://podminky.urs.cz/item/CS_URS_2022_02/183403151</t>
  </si>
  <si>
    <t>183403152</t>
  </si>
  <si>
    <t>Obdělání půdy vláčením v rovině nebo na svahu do 1:5</t>
  </si>
  <si>
    <t>1883579553</t>
  </si>
  <si>
    <t>https://podminky.urs.cz/item/CS_URS_2022_02/183403152</t>
  </si>
  <si>
    <t>184201112</t>
  </si>
  <si>
    <t>Výsadba stromů bez balu do předem vyhloubené jamky se zalitím v rovině nebo na svahu do 1:5, při výšce kmene přes 1,8 do 2,5 m</t>
  </si>
  <si>
    <t>1996077745</t>
  </si>
  <si>
    <t>https://podminky.urs.cz/item/CS_URS_2022_02/184201112</t>
  </si>
  <si>
    <t>026300R</t>
  </si>
  <si>
    <t>strom ovocný - vysokokmen s korunkou nad 2m</t>
  </si>
  <si>
    <t>1360719889</t>
  </si>
  <si>
    <t>10 "Hrušeň obecná - krajové odrůdy (Pyrus communis)"</t>
  </si>
  <si>
    <t>5"Třešeň - krajové odrůdy (Prunus avium)"</t>
  </si>
  <si>
    <t>10" Višeň - krajové odrůdy (Prunus cerasus)"</t>
  </si>
  <si>
    <t>184102114</t>
  </si>
  <si>
    <t>Výsadba dřeviny s balem do předem vyhloubené jamky se zalitím v rovině nebo na svahu do 1:5, při průměru balu přes 400 do 500 mm</t>
  </si>
  <si>
    <t>-577986717</t>
  </si>
  <si>
    <t>https://podminky.urs.cz/item/CS_URS_2022_02/184102114</t>
  </si>
  <si>
    <t>026200R</t>
  </si>
  <si>
    <t>strom, obvod kmene 8-10 cm</t>
  </si>
  <si>
    <t>276448945</t>
  </si>
  <si>
    <t>4"Javor klen (Acer pseudoplatanus)"</t>
  </si>
  <si>
    <t>7"Jilm habrolistý (Ulmus minor)"</t>
  </si>
  <si>
    <t>10"Lípa srdčitá (Tilia cordata )"</t>
  </si>
  <si>
    <t>10"Lípa velkolistá (Tilia ptlathyphyllos)"</t>
  </si>
  <si>
    <t>4"Třešeň ptačí ( Prunus avium)"</t>
  </si>
  <si>
    <t>184215133</t>
  </si>
  <si>
    <t>Ukotvení dřeviny kůly třemi kůly, délky přes 2 do 3 m</t>
  </si>
  <si>
    <t>278965514</t>
  </si>
  <si>
    <t>https://podminky.urs.cz/item/CS_URS_2022_02/184215133</t>
  </si>
  <si>
    <t>Poznámka k položce:_x000d_
Instalace kůlů, příček, úvazků</t>
  </si>
  <si>
    <t>60591255</t>
  </si>
  <si>
    <t>kůl vyvazovací dřevěný impregnovaný D 8cm dl 2,5m</t>
  </si>
  <si>
    <t>-1840715345</t>
  </si>
  <si>
    <t>3*60</t>
  </si>
  <si>
    <t>67587000R</t>
  </si>
  <si>
    <t>úvazek š.3,0 cm</t>
  </si>
  <si>
    <t>-7440393</t>
  </si>
  <si>
    <t>Poznámka k položce:_x000d_
150cm/ 1 strom</t>
  </si>
  <si>
    <t>(60)*1,5</t>
  </si>
  <si>
    <t>184501141</t>
  </si>
  <si>
    <t>Zhotovení obalu kmene z rákosové nebo kokosové rohože v rovině nebo na svahu do 1:5</t>
  </si>
  <si>
    <t>563642644</t>
  </si>
  <si>
    <t>https://podminky.urs.cz/item/CS_URS_2022_02/184501141</t>
  </si>
  <si>
    <t>61894003</t>
  </si>
  <si>
    <t>rákos ohradový neloupaný 60x200cm</t>
  </si>
  <si>
    <t>-1606509073</t>
  </si>
  <si>
    <t>Poznámka k položce:_x000d_
2 x 0,6 / 1 strom</t>
  </si>
  <si>
    <t>60*2*0,6</t>
  </si>
  <si>
    <t>184816111</t>
  </si>
  <si>
    <t>Hnojení sazenic průmyslovými hnojivy v množství do 0,25 kg k jedné sazenici</t>
  </si>
  <si>
    <t>1088235881</t>
  </si>
  <si>
    <t>https://podminky.urs.cz/item/CS_URS_2022_02/184816111</t>
  </si>
  <si>
    <t>Poznámka k položce:_x000d_
Přihnojení rostlin hnojivem s pomalým uvolňováním živin (Silvamix) strom: 3tb/ks, keř: 1tbl/ks)</t>
  </si>
  <si>
    <t>25191155</t>
  </si>
  <si>
    <t>hnojivo průmyslové</t>
  </si>
  <si>
    <t>-800640940</t>
  </si>
  <si>
    <t>(25+35)*0,03</t>
  </si>
  <si>
    <t>184816111R</t>
  </si>
  <si>
    <t>Obohacení zeminy v jamce hydrogelem (5g na sazenici)</t>
  </si>
  <si>
    <t>-281430628</t>
  </si>
  <si>
    <t>10321100R</t>
  </si>
  <si>
    <t>Hydrogel</t>
  </si>
  <si>
    <t>4682616</t>
  </si>
  <si>
    <t>Poznámka k položce:_x000d_
obohacení zeminy v jamce hydrogelem (5g na sazenici)</t>
  </si>
  <si>
    <t>60*0,005</t>
  </si>
  <si>
    <t>184911421</t>
  </si>
  <si>
    <t>Mulčování vysazených rostlin mulčovací kůrou, tl. do 100 mm v rovině nebo na svahu do 1:5</t>
  </si>
  <si>
    <t>1628459198</t>
  </si>
  <si>
    <t>https://podminky.urs.cz/item/CS_URS_2022_02/184911421</t>
  </si>
  <si>
    <t>Poznámka k položce:_x000d_
0,5/0,75 m2/keř, 1 m2/strom</t>
  </si>
  <si>
    <t>1,0*(60)</t>
  </si>
  <si>
    <t>10391100</t>
  </si>
  <si>
    <t>kůra mulčovací VL</t>
  </si>
  <si>
    <t>343131799</t>
  </si>
  <si>
    <t>60*0,1 'Přepočtené koeficientem množství</t>
  </si>
  <si>
    <t>185804312</t>
  </si>
  <si>
    <t>Zalití rostlin vodou plochy záhonů jednotlivě přes 20 m2</t>
  </si>
  <si>
    <t>-399360199</t>
  </si>
  <si>
    <t>https://podminky.urs.cz/item/CS_URS_2022_02/185804312</t>
  </si>
  <si>
    <t xml:space="preserve">Poznámka k položce:_x000d_
při vyčíslení zálivky se počítá s podzimní výsadbou po opadu listů, první zalití je obsaženo v ceně položky výsadby, druhé vydatné zalití  podle potřeby před nástupem mrazů</t>
  </si>
  <si>
    <t>25*0,02</t>
  </si>
  <si>
    <t>35*0,03</t>
  </si>
  <si>
    <t>185851121</t>
  </si>
  <si>
    <t>Dovoz vody pro zálivku rostlin na vzdálenost do 1000 m</t>
  </si>
  <si>
    <t>1662678695</t>
  </si>
  <si>
    <t>https://podminky.urs.cz/item/CS_URS_2022_02/185851121</t>
  </si>
  <si>
    <t>08211320</t>
  </si>
  <si>
    <t>voda pitná pro smluvní odběratele</t>
  </si>
  <si>
    <t>-278042244</t>
  </si>
  <si>
    <t>184813121</t>
  </si>
  <si>
    <t>Ochrana dřevin před okusem zvěří ručně v rovině nebo ve svahu do 1:5, pletivem, výšky do 2 m</t>
  </si>
  <si>
    <t>-1830505243</t>
  </si>
  <si>
    <t>https://podminky.urs.cz/item/CS_URS_2022_02/184813121</t>
  </si>
  <si>
    <t>Poznámka k položce:_x000d_
Ochrana dřevin před okusem zvěří z drátěného pletiva (výška 1,6m, délka 1,5m/strom) - stromy mimo oplocení</t>
  </si>
  <si>
    <t>111211232R</t>
  </si>
  <si>
    <t>Instalace plazníku</t>
  </si>
  <si>
    <t>-1654551620</t>
  </si>
  <si>
    <t>Poznámka k položce:_x000d_
Včetně manipulace.Předpokládá se využití dřevin odstraněných ze stavby cest Hynkov I. Před stavbou je třeba ověřit na obci jejich dostupnost. Ideálně: klády hrubě opracované dubové o průměru 15-25 cm, 4 ks délky 4m, 4ks délky 2m.</t>
  </si>
  <si>
    <t>Vodorovné konstrukce</t>
  </si>
  <si>
    <t>462511370R</t>
  </si>
  <si>
    <t>Instalace lomového kamene cca (0,6 x 0,6x 0,6m, hmotnost cca 350kg, vzdálenost cca 50 m)</t>
  </si>
  <si>
    <t>1239806175</t>
  </si>
  <si>
    <t>15*0,6*0,6*0,6</t>
  </si>
  <si>
    <t>998231311</t>
  </si>
  <si>
    <t>Přesun hmot pro sadovnické a krajinářské úpravy - strojně dopravní vzdálenost do 5000 m</t>
  </si>
  <si>
    <t>173486579</t>
  </si>
  <si>
    <t>https://podminky.urs.cz/item/CS_URS_2022_02/998231311</t>
  </si>
  <si>
    <t>30 R</t>
  </si>
  <si>
    <t>Náklady spojené s povinnou publicitou zahrnuje náklady na propagační cedule - trvalé. Na stavbě budou osazeny 2 informační plechové cedule velikosti A3. Každá bude osazena na AL sloupku. Součástí také budou šrouby, objímky a kotvící prvky.</t>
  </si>
  <si>
    <t>-1425762270</t>
  </si>
  <si>
    <t>Poznámka k položce:_x000d_
Náklady spojené s povinnou publicitou zahrnuje náklady na propagační cedule - trvalé. Na stavbě budou osazeny 2 informační plechové cedule velikosti A3. Každá bude osazena na AL sloupku. Součástí také budou šrouby, objímky a kotvící prvky. Materiál cedule bude voděodolný.	_x000d_
Cena včetně grafického zpracování a potisku.</t>
  </si>
  <si>
    <t>888430765</t>
  </si>
  <si>
    <t>-2009797745</t>
  </si>
  <si>
    <t>-71627923</t>
  </si>
  <si>
    <t>-224299152</t>
  </si>
  <si>
    <t>619037505</t>
  </si>
  <si>
    <t>919162520</t>
  </si>
  <si>
    <t>-537657965</t>
  </si>
  <si>
    <t>42</t>
  </si>
  <si>
    <t>1864326417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</si>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</sst>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25" TargetMode="External" /><Relationship Id="rId2" Type="http://schemas.openxmlformats.org/officeDocument/2006/relationships/hyperlink" Target="https://podminky.urs.cz/item/CS_URS_2022_02/122151105" TargetMode="External" /><Relationship Id="rId3" Type="http://schemas.openxmlformats.org/officeDocument/2006/relationships/hyperlink" Target="https://podminky.urs.cz/item/CS_URS_2022_02/132151101" TargetMode="External" /><Relationship Id="rId4" Type="http://schemas.openxmlformats.org/officeDocument/2006/relationships/hyperlink" Target="https://podminky.urs.cz/item/CS_URS_2022_02/162751117" TargetMode="External" /><Relationship Id="rId5" Type="http://schemas.openxmlformats.org/officeDocument/2006/relationships/hyperlink" Target="https://podminky.urs.cz/item/CS_URS_2022_02/162751119" TargetMode="External" /><Relationship Id="rId6" Type="http://schemas.openxmlformats.org/officeDocument/2006/relationships/hyperlink" Target="https://podminky.urs.cz/item/CS_URS_2022_02/171201221" TargetMode="External" /><Relationship Id="rId7" Type="http://schemas.openxmlformats.org/officeDocument/2006/relationships/hyperlink" Target="https://podminky.urs.cz/item/CS_URS_2022_02/183405212" TargetMode="External" /><Relationship Id="rId8" Type="http://schemas.openxmlformats.org/officeDocument/2006/relationships/hyperlink" Target="https://podminky.urs.cz/item/CS_URS_2022_02/270210111" TargetMode="External" /><Relationship Id="rId9" Type="http://schemas.openxmlformats.org/officeDocument/2006/relationships/hyperlink" Target="https://podminky.urs.cz/item/CS_URS_2022_02/561071121" TargetMode="External" /><Relationship Id="rId10" Type="http://schemas.openxmlformats.org/officeDocument/2006/relationships/hyperlink" Target="https://podminky.urs.cz/item/CS_URS_2022_02/564551111" TargetMode="External" /><Relationship Id="rId11" Type="http://schemas.openxmlformats.org/officeDocument/2006/relationships/hyperlink" Target="https://podminky.urs.cz/item/CS_URS_2022_02/564752111" TargetMode="External" /><Relationship Id="rId12" Type="http://schemas.openxmlformats.org/officeDocument/2006/relationships/hyperlink" Target="https://podminky.urs.cz/item/CS_URS_2022_02/564851111" TargetMode="External" /><Relationship Id="rId13" Type="http://schemas.openxmlformats.org/officeDocument/2006/relationships/hyperlink" Target="https://podminky.urs.cz/item/CS_URS_2022_02/565145121" TargetMode="External" /><Relationship Id="rId14" Type="http://schemas.openxmlformats.org/officeDocument/2006/relationships/hyperlink" Target="https://podminky.urs.cz/item/CS_URS_2022_02/569931132" TargetMode="External" /><Relationship Id="rId15" Type="http://schemas.openxmlformats.org/officeDocument/2006/relationships/hyperlink" Target="https://podminky.urs.cz/item/CS_URS_2022_02/573111112" TargetMode="External" /><Relationship Id="rId16" Type="http://schemas.openxmlformats.org/officeDocument/2006/relationships/hyperlink" Target="https://podminky.urs.cz/item/CS_URS_2022_02/573211109" TargetMode="External" /><Relationship Id="rId17" Type="http://schemas.openxmlformats.org/officeDocument/2006/relationships/hyperlink" Target="https://podminky.urs.cz/item/CS_URS_2022_02/577134121" TargetMode="External" /><Relationship Id="rId18" Type="http://schemas.openxmlformats.org/officeDocument/2006/relationships/hyperlink" Target="https://podminky.urs.cz/item/CS_URS_2022_02/916131213" TargetMode="External" /><Relationship Id="rId19" Type="http://schemas.openxmlformats.org/officeDocument/2006/relationships/hyperlink" Target="https://podminky.urs.cz/item/CS_URS_2022_02/916991121" TargetMode="External" /><Relationship Id="rId20" Type="http://schemas.openxmlformats.org/officeDocument/2006/relationships/hyperlink" Target="https://podminky.urs.cz/item/CS_URS_2022_02/919112213" TargetMode="External" /><Relationship Id="rId21" Type="http://schemas.openxmlformats.org/officeDocument/2006/relationships/hyperlink" Target="https://podminky.urs.cz/item/CS_URS_2022_02/919122112" TargetMode="External" /><Relationship Id="rId22" Type="http://schemas.openxmlformats.org/officeDocument/2006/relationships/hyperlink" Target="https://podminky.urs.cz/item/CS_URS_2022_02/938908411" TargetMode="External" /><Relationship Id="rId23" Type="http://schemas.openxmlformats.org/officeDocument/2006/relationships/hyperlink" Target="https://podminky.urs.cz/item/CS_URS_2022_02/998225111" TargetMode="External" /><Relationship Id="rId24" Type="http://schemas.openxmlformats.org/officeDocument/2006/relationships/hyperlink" Target="https://podminky.urs.cz/item/CS_URS_2022_02/011002000" TargetMode="External" /><Relationship Id="rId25" Type="http://schemas.openxmlformats.org/officeDocument/2006/relationships/hyperlink" Target="https://podminky.urs.cz/item/CS_URS_2022_02/011103000" TargetMode="External" /><Relationship Id="rId26" Type="http://schemas.openxmlformats.org/officeDocument/2006/relationships/hyperlink" Target="https://podminky.urs.cz/item/CS_URS_2022_02/011203000" TargetMode="External" /><Relationship Id="rId27" Type="http://schemas.openxmlformats.org/officeDocument/2006/relationships/hyperlink" Target="https://podminky.urs.cz/item/CS_URS_2022_02/011303000" TargetMode="External" /><Relationship Id="rId28" Type="http://schemas.openxmlformats.org/officeDocument/2006/relationships/hyperlink" Target="https://podminky.urs.cz/item/CS_URS_2022_02/012203000" TargetMode="External" /><Relationship Id="rId29" Type="http://schemas.openxmlformats.org/officeDocument/2006/relationships/hyperlink" Target="https://podminky.urs.cz/item/CS_URS_2022_02/013254000" TargetMode="External" /><Relationship Id="rId30" Type="http://schemas.openxmlformats.org/officeDocument/2006/relationships/hyperlink" Target="https://podminky.urs.cz/item/CS_URS_2022_02/020001000" TargetMode="External" /><Relationship Id="rId31" Type="http://schemas.openxmlformats.org/officeDocument/2006/relationships/hyperlink" Target="https://podminky.urs.cz/item/CS_URS_2022_02/030001000" TargetMode="External" /><Relationship Id="rId32" Type="http://schemas.openxmlformats.org/officeDocument/2006/relationships/hyperlink" Target="https://podminky.urs.cz/item/CS_URS_2022_02/041002000" TargetMode="External" /><Relationship Id="rId33" Type="http://schemas.openxmlformats.org/officeDocument/2006/relationships/hyperlink" Target="https://podminky.urs.cz/item/CS_URS_2022_02/043002000" TargetMode="External" /><Relationship Id="rId34" Type="http://schemas.openxmlformats.org/officeDocument/2006/relationships/hyperlink" Target="https://podminky.urs.cz/item/CS_URS_2022_02/045002000" TargetMode="External" /><Relationship Id="rId35" Type="http://schemas.openxmlformats.org/officeDocument/2006/relationships/hyperlink" Target="https://podminky.urs.cz/item/CS_URS_2022_02/060001000" TargetMode="External" /><Relationship Id="rId36" Type="http://schemas.openxmlformats.org/officeDocument/2006/relationships/hyperlink" Target="https://podminky.urs.cz/item/CS_URS_2022_02/070001000" TargetMode="External" /><Relationship Id="rId3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2151105" TargetMode="External" /><Relationship Id="rId2" Type="http://schemas.openxmlformats.org/officeDocument/2006/relationships/hyperlink" Target="https://podminky.urs.cz/item/CS_URS_2022_02/129001101" TargetMode="External" /><Relationship Id="rId3" Type="http://schemas.openxmlformats.org/officeDocument/2006/relationships/hyperlink" Target="https://podminky.urs.cz/item/CS_URS_2022_02/162751117" TargetMode="External" /><Relationship Id="rId4" Type="http://schemas.openxmlformats.org/officeDocument/2006/relationships/hyperlink" Target="https://podminky.urs.cz/item/CS_URS_2022_02/162751119" TargetMode="External" /><Relationship Id="rId5" Type="http://schemas.openxmlformats.org/officeDocument/2006/relationships/hyperlink" Target="https://podminky.urs.cz/item/CS_URS_2022_02/171201221" TargetMode="External" /><Relationship Id="rId6" Type="http://schemas.openxmlformats.org/officeDocument/2006/relationships/hyperlink" Target="https://podminky.urs.cz/item/CS_URS_2022_02/183405212" TargetMode="External" /><Relationship Id="rId7" Type="http://schemas.openxmlformats.org/officeDocument/2006/relationships/hyperlink" Target="https://podminky.urs.cz/item/CS_URS_2022_02/561071121" TargetMode="External" /><Relationship Id="rId8" Type="http://schemas.openxmlformats.org/officeDocument/2006/relationships/hyperlink" Target="https://podminky.urs.cz/item/CS_URS_2022_02/564551111" TargetMode="External" /><Relationship Id="rId9" Type="http://schemas.openxmlformats.org/officeDocument/2006/relationships/hyperlink" Target="https://podminky.urs.cz/item/CS_URS_2022_02/564752111" TargetMode="External" /><Relationship Id="rId10" Type="http://schemas.openxmlformats.org/officeDocument/2006/relationships/hyperlink" Target="https://podminky.urs.cz/item/CS_URS_2022_02/564851111" TargetMode="External" /><Relationship Id="rId11" Type="http://schemas.openxmlformats.org/officeDocument/2006/relationships/hyperlink" Target="https://podminky.urs.cz/item/CS_URS_2022_02/565145121" TargetMode="External" /><Relationship Id="rId12" Type="http://schemas.openxmlformats.org/officeDocument/2006/relationships/hyperlink" Target="https://podminky.urs.cz/item/CS_URS_2022_02/569931132" TargetMode="External" /><Relationship Id="rId13" Type="http://schemas.openxmlformats.org/officeDocument/2006/relationships/hyperlink" Target="https://podminky.urs.cz/item/CS_URS_2022_02/573111112" TargetMode="External" /><Relationship Id="rId14" Type="http://schemas.openxmlformats.org/officeDocument/2006/relationships/hyperlink" Target="https://podminky.urs.cz/item/CS_URS_2022_02/573211109" TargetMode="External" /><Relationship Id="rId15" Type="http://schemas.openxmlformats.org/officeDocument/2006/relationships/hyperlink" Target="https://podminky.urs.cz/item/CS_URS_2022_02/577134121" TargetMode="External" /><Relationship Id="rId16" Type="http://schemas.openxmlformats.org/officeDocument/2006/relationships/hyperlink" Target="https://podminky.urs.cz/item/CS_URS_2022_02/916131213" TargetMode="External" /><Relationship Id="rId17" Type="http://schemas.openxmlformats.org/officeDocument/2006/relationships/hyperlink" Target="https://podminky.urs.cz/item/CS_URS_2022_02/916991121" TargetMode="External" /><Relationship Id="rId18" Type="http://schemas.openxmlformats.org/officeDocument/2006/relationships/hyperlink" Target="https://podminky.urs.cz/item/CS_URS_2022_02/919112213" TargetMode="External" /><Relationship Id="rId19" Type="http://schemas.openxmlformats.org/officeDocument/2006/relationships/hyperlink" Target="https://podminky.urs.cz/item/CS_URS_2022_02/919122112" TargetMode="External" /><Relationship Id="rId20" Type="http://schemas.openxmlformats.org/officeDocument/2006/relationships/hyperlink" Target="https://podminky.urs.cz/item/CS_URS_2022_02/938908411" TargetMode="External" /><Relationship Id="rId21" Type="http://schemas.openxmlformats.org/officeDocument/2006/relationships/hyperlink" Target="https://podminky.urs.cz/item/CS_URS_2022_02/998225111" TargetMode="External" /><Relationship Id="rId22" Type="http://schemas.openxmlformats.org/officeDocument/2006/relationships/hyperlink" Target="https://podminky.urs.cz/item/CS_URS_2022_02/011002000" TargetMode="External" /><Relationship Id="rId23" Type="http://schemas.openxmlformats.org/officeDocument/2006/relationships/hyperlink" Target="https://podminky.urs.cz/item/CS_URS_2022_02/011103000" TargetMode="External" /><Relationship Id="rId24" Type="http://schemas.openxmlformats.org/officeDocument/2006/relationships/hyperlink" Target="https://podminky.urs.cz/item/CS_URS_2022_02/011203000" TargetMode="External" /><Relationship Id="rId25" Type="http://schemas.openxmlformats.org/officeDocument/2006/relationships/hyperlink" Target="https://podminky.urs.cz/item/CS_URS_2022_02/011303000" TargetMode="External" /><Relationship Id="rId26" Type="http://schemas.openxmlformats.org/officeDocument/2006/relationships/hyperlink" Target="https://podminky.urs.cz/item/CS_URS_2022_02/012203000" TargetMode="External" /><Relationship Id="rId27" Type="http://schemas.openxmlformats.org/officeDocument/2006/relationships/hyperlink" Target="https://podminky.urs.cz/item/CS_URS_2022_02/013254000" TargetMode="External" /><Relationship Id="rId28" Type="http://schemas.openxmlformats.org/officeDocument/2006/relationships/hyperlink" Target="https://podminky.urs.cz/item/CS_URS_2022_02/020001000" TargetMode="External" /><Relationship Id="rId29" Type="http://schemas.openxmlformats.org/officeDocument/2006/relationships/hyperlink" Target="https://podminky.urs.cz/item/CS_URS_2022_02/030001000" TargetMode="External" /><Relationship Id="rId30" Type="http://schemas.openxmlformats.org/officeDocument/2006/relationships/hyperlink" Target="https://podminky.urs.cz/item/CS_URS_2022_02/041002000" TargetMode="External" /><Relationship Id="rId31" Type="http://schemas.openxmlformats.org/officeDocument/2006/relationships/hyperlink" Target="https://podminky.urs.cz/item/CS_URS_2022_02/043002000" TargetMode="External" /><Relationship Id="rId32" Type="http://schemas.openxmlformats.org/officeDocument/2006/relationships/hyperlink" Target="https://podminky.urs.cz/item/CS_URS_2022_02/045002000" TargetMode="External" /><Relationship Id="rId33" Type="http://schemas.openxmlformats.org/officeDocument/2006/relationships/hyperlink" Target="https://podminky.urs.cz/item/CS_URS_2022_02/060001000" TargetMode="External" /><Relationship Id="rId34" Type="http://schemas.openxmlformats.org/officeDocument/2006/relationships/hyperlink" Target="https://podminky.urs.cz/item/CS_URS_2022_02/070001000" TargetMode="External" /><Relationship Id="rId3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9005155" TargetMode="External" /><Relationship Id="rId2" Type="http://schemas.openxmlformats.org/officeDocument/2006/relationships/hyperlink" Target="https://podminky.urs.cz/item/CS_URS_2022_02/181451121" TargetMode="External" /><Relationship Id="rId3" Type="http://schemas.openxmlformats.org/officeDocument/2006/relationships/hyperlink" Target="https://podminky.urs.cz/item/CS_URS_2022_02/183101114" TargetMode="External" /><Relationship Id="rId4" Type="http://schemas.openxmlformats.org/officeDocument/2006/relationships/hyperlink" Target="https://podminky.urs.cz/item/CS_URS_2022_02/183101115" TargetMode="External" /><Relationship Id="rId5" Type="http://schemas.openxmlformats.org/officeDocument/2006/relationships/hyperlink" Target="https://podminky.urs.cz/item/CS_URS_2022_02/183403112" TargetMode="External" /><Relationship Id="rId6" Type="http://schemas.openxmlformats.org/officeDocument/2006/relationships/hyperlink" Target="https://podminky.urs.cz/item/CS_URS_2022_02/183403151" TargetMode="External" /><Relationship Id="rId7" Type="http://schemas.openxmlformats.org/officeDocument/2006/relationships/hyperlink" Target="https://podminky.urs.cz/item/CS_URS_2022_02/183403152" TargetMode="External" /><Relationship Id="rId8" Type="http://schemas.openxmlformats.org/officeDocument/2006/relationships/hyperlink" Target="https://podminky.urs.cz/item/CS_URS_2022_02/184201112" TargetMode="External" /><Relationship Id="rId9" Type="http://schemas.openxmlformats.org/officeDocument/2006/relationships/hyperlink" Target="https://podminky.urs.cz/item/CS_URS_2022_02/184102114" TargetMode="External" /><Relationship Id="rId10" Type="http://schemas.openxmlformats.org/officeDocument/2006/relationships/hyperlink" Target="https://podminky.urs.cz/item/CS_URS_2022_02/184215133" TargetMode="External" /><Relationship Id="rId11" Type="http://schemas.openxmlformats.org/officeDocument/2006/relationships/hyperlink" Target="https://podminky.urs.cz/item/CS_URS_2022_02/184501141" TargetMode="External" /><Relationship Id="rId12" Type="http://schemas.openxmlformats.org/officeDocument/2006/relationships/hyperlink" Target="https://podminky.urs.cz/item/CS_URS_2022_02/184816111" TargetMode="External" /><Relationship Id="rId13" Type="http://schemas.openxmlformats.org/officeDocument/2006/relationships/hyperlink" Target="https://podminky.urs.cz/item/CS_URS_2022_02/184911421" TargetMode="External" /><Relationship Id="rId14" Type="http://schemas.openxmlformats.org/officeDocument/2006/relationships/hyperlink" Target="https://podminky.urs.cz/item/CS_URS_2022_02/185804312" TargetMode="External" /><Relationship Id="rId15" Type="http://schemas.openxmlformats.org/officeDocument/2006/relationships/hyperlink" Target="https://podminky.urs.cz/item/CS_URS_2022_02/185851121" TargetMode="External" /><Relationship Id="rId16" Type="http://schemas.openxmlformats.org/officeDocument/2006/relationships/hyperlink" Target="https://podminky.urs.cz/item/CS_URS_2022_02/184813121" TargetMode="External" /><Relationship Id="rId17" Type="http://schemas.openxmlformats.org/officeDocument/2006/relationships/hyperlink" Target="https://podminky.urs.cz/item/CS_URS_2022_02/998231311" TargetMode="External" /><Relationship Id="rId18" Type="http://schemas.openxmlformats.org/officeDocument/2006/relationships/hyperlink" Target="https://podminky.urs.cz/item/CS_URS_2022_02/011002000" TargetMode="External" /><Relationship Id="rId19" Type="http://schemas.openxmlformats.org/officeDocument/2006/relationships/hyperlink" Target="https://podminky.urs.cz/item/CS_URS_2022_02/012203000" TargetMode="External" /><Relationship Id="rId20" Type="http://schemas.openxmlformats.org/officeDocument/2006/relationships/hyperlink" Target="https://podminky.urs.cz/item/CS_URS_2022_02/013254000" TargetMode="External" /><Relationship Id="rId21" Type="http://schemas.openxmlformats.org/officeDocument/2006/relationships/hyperlink" Target="https://podminky.urs.cz/item/CS_URS_2022_02/020001000" TargetMode="External" /><Relationship Id="rId22" Type="http://schemas.openxmlformats.org/officeDocument/2006/relationships/hyperlink" Target="https://podminky.urs.cz/item/CS_URS_2022_02/030001000" TargetMode="External" /><Relationship Id="rId23" Type="http://schemas.openxmlformats.org/officeDocument/2006/relationships/hyperlink" Target="https://podminky.urs.cz/item/CS_URS_2022_02/045002000" TargetMode="External" /><Relationship Id="rId24" Type="http://schemas.openxmlformats.org/officeDocument/2006/relationships/hyperlink" Target="https://podminky.urs.cz/item/CS_URS_2022_02/060001000" TargetMode="External" /><Relationship Id="rId25" Type="http://schemas.openxmlformats.org/officeDocument/2006/relationships/hyperlink" Target="https://podminky.urs.cz/item/CS_URS_2022_02/070001000" TargetMode="External" /><Relationship Id="rId2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2021/11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HPC C4 A IP16, K.Ú. HYNKOV A SKRBEŇ 20230320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20. 3. 2023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16.5" customHeight="1">
      <c r="A55" s="111" t="s">
        <v>73</v>
      </c>
      <c r="B55" s="112"/>
      <c r="C55" s="113"/>
      <c r="D55" s="114" t="s">
        <v>74</v>
      </c>
      <c r="E55" s="114"/>
      <c r="F55" s="114"/>
      <c r="G55" s="114"/>
      <c r="H55" s="114"/>
      <c r="I55" s="115"/>
      <c r="J55" s="114" t="s">
        <v>75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'SO101.1 - HPC C4 - extrav...'!J30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'SO101.1 - HPC C4 - extrav...'!P92</f>
        <v>0</v>
      </c>
      <c r="AV55" s="120">
        <f>'SO101.1 - HPC C4 - extrav...'!J33</f>
        <v>0</v>
      </c>
      <c r="AW55" s="120">
        <f>'SO101.1 - HPC C4 - extrav...'!J34</f>
        <v>0</v>
      </c>
      <c r="AX55" s="120">
        <f>'SO101.1 - HPC C4 - extrav...'!J35</f>
        <v>0</v>
      </c>
      <c r="AY55" s="120">
        <f>'SO101.1 - HPC C4 - extrav...'!J36</f>
        <v>0</v>
      </c>
      <c r="AZ55" s="120">
        <f>'SO101.1 - HPC C4 - extrav...'!F33</f>
        <v>0</v>
      </c>
      <c r="BA55" s="120">
        <f>'SO101.1 - HPC C4 - extrav...'!F34</f>
        <v>0</v>
      </c>
      <c r="BB55" s="120">
        <f>'SO101.1 - HPC C4 - extrav...'!F35</f>
        <v>0</v>
      </c>
      <c r="BC55" s="120">
        <f>'SO101.1 - HPC C4 - extrav...'!F36</f>
        <v>0</v>
      </c>
      <c r="BD55" s="122">
        <f>'SO101.1 - HPC C4 - extrav...'!F37</f>
        <v>0</v>
      </c>
      <c r="BE55" s="7"/>
      <c r="BT55" s="123" t="s">
        <v>77</v>
      </c>
      <c r="BV55" s="123" t="s">
        <v>71</v>
      </c>
      <c r="BW55" s="123" t="s">
        <v>78</v>
      </c>
      <c r="BX55" s="123" t="s">
        <v>5</v>
      </c>
      <c r="CL55" s="123" t="s">
        <v>19</v>
      </c>
      <c r="CM55" s="123" t="s">
        <v>79</v>
      </c>
    </row>
    <row r="56" s="7" customFormat="1" ht="16.5" customHeight="1">
      <c r="A56" s="111" t="s">
        <v>73</v>
      </c>
      <c r="B56" s="112"/>
      <c r="C56" s="113"/>
      <c r="D56" s="114" t="s">
        <v>80</v>
      </c>
      <c r="E56" s="114"/>
      <c r="F56" s="114"/>
      <c r="G56" s="114"/>
      <c r="H56" s="114"/>
      <c r="I56" s="115"/>
      <c r="J56" s="114" t="s">
        <v>81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'SO101.2 - HPC C4 - intrav...'!J30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76</v>
      </c>
      <c r="AR56" s="118"/>
      <c r="AS56" s="119">
        <v>0</v>
      </c>
      <c r="AT56" s="120">
        <f>ROUND(SUM(AV56:AW56),2)</f>
        <v>0</v>
      </c>
      <c r="AU56" s="121">
        <f>'SO101.2 - HPC C4 - intrav...'!P91</f>
        <v>0</v>
      </c>
      <c r="AV56" s="120">
        <f>'SO101.2 - HPC C4 - intrav...'!J33</f>
        <v>0</v>
      </c>
      <c r="AW56" s="120">
        <f>'SO101.2 - HPC C4 - intrav...'!J34</f>
        <v>0</v>
      </c>
      <c r="AX56" s="120">
        <f>'SO101.2 - HPC C4 - intrav...'!J35</f>
        <v>0</v>
      </c>
      <c r="AY56" s="120">
        <f>'SO101.2 - HPC C4 - intrav...'!J36</f>
        <v>0</v>
      </c>
      <c r="AZ56" s="120">
        <f>'SO101.2 - HPC C4 - intrav...'!F33</f>
        <v>0</v>
      </c>
      <c r="BA56" s="120">
        <f>'SO101.2 - HPC C4 - intrav...'!F34</f>
        <v>0</v>
      </c>
      <c r="BB56" s="120">
        <f>'SO101.2 - HPC C4 - intrav...'!F35</f>
        <v>0</v>
      </c>
      <c r="BC56" s="120">
        <f>'SO101.2 - HPC C4 - intrav...'!F36</f>
        <v>0</v>
      </c>
      <c r="BD56" s="122">
        <f>'SO101.2 - HPC C4 - intrav...'!F37</f>
        <v>0</v>
      </c>
      <c r="BE56" s="7"/>
      <c r="BT56" s="123" t="s">
        <v>77</v>
      </c>
      <c r="BV56" s="123" t="s">
        <v>71</v>
      </c>
      <c r="BW56" s="123" t="s">
        <v>82</v>
      </c>
      <c r="BX56" s="123" t="s">
        <v>5</v>
      </c>
      <c r="CL56" s="123" t="s">
        <v>19</v>
      </c>
      <c r="CM56" s="123" t="s">
        <v>79</v>
      </c>
    </row>
    <row r="57" s="7" customFormat="1" ht="16.5" customHeight="1">
      <c r="A57" s="111" t="s">
        <v>73</v>
      </c>
      <c r="B57" s="112"/>
      <c r="C57" s="113"/>
      <c r="D57" s="114" t="s">
        <v>83</v>
      </c>
      <c r="E57" s="114"/>
      <c r="F57" s="114"/>
      <c r="G57" s="114"/>
      <c r="H57" s="114"/>
      <c r="I57" s="115"/>
      <c r="J57" s="114" t="s">
        <v>84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'SO801 - IP16'!J30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76</v>
      </c>
      <c r="AR57" s="118"/>
      <c r="AS57" s="124">
        <v>0</v>
      </c>
      <c r="AT57" s="125">
        <f>ROUND(SUM(AV57:AW57),2)</f>
        <v>0</v>
      </c>
      <c r="AU57" s="126">
        <f>'SO801 - IP16'!P90</f>
        <v>0</v>
      </c>
      <c r="AV57" s="125">
        <f>'SO801 - IP16'!J33</f>
        <v>0</v>
      </c>
      <c r="AW57" s="125">
        <f>'SO801 - IP16'!J34</f>
        <v>0</v>
      </c>
      <c r="AX57" s="125">
        <f>'SO801 - IP16'!J35</f>
        <v>0</v>
      </c>
      <c r="AY57" s="125">
        <f>'SO801 - IP16'!J36</f>
        <v>0</v>
      </c>
      <c r="AZ57" s="125">
        <f>'SO801 - IP16'!F33</f>
        <v>0</v>
      </c>
      <c r="BA57" s="125">
        <f>'SO801 - IP16'!F34</f>
        <v>0</v>
      </c>
      <c r="BB57" s="125">
        <f>'SO801 - IP16'!F35</f>
        <v>0</v>
      </c>
      <c r="BC57" s="125">
        <f>'SO801 - IP16'!F36</f>
        <v>0</v>
      </c>
      <c r="BD57" s="127">
        <f>'SO801 - IP16'!F37</f>
        <v>0</v>
      </c>
      <c r="BE57" s="7"/>
      <c r="BT57" s="123" t="s">
        <v>77</v>
      </c>
      <c r="BV57" s="123" t="s">
        <v>71</v>
      </c>
      <c r="BW57" s="123" t="s">
        <v>85</v>
      </c>
      <c r="BX57" s="123" t="s">
        <v>5</v>
      </c>
      <c r="CL57" s="123" t="s">
        <v>19</v>
      </c>
      <c r="CM57" s="123" t="s">
        <v>79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cYJD+Rig8LVnObspwbiIU8psgzIoOG/l2rng9PhQEUh8/TL/BKiK/ZQ4WESfK4d9xKpwTljF2i2ePv6daP1/8g==" hashValue="hYZh1K4LQQjZWUwHvKiKfX14qEAQynZa+A2/8FSpwzv0yWNdz907MN4OGv+r9hxnkp/nVPApHlhHh5EfINBZ8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101.1 - HPC C4 - extrav...'!C2" display="/"/>
    <hyperlink ref="A56" location="'SO101.2 - HPC C4 - intrav...'!C2" display="/"/>
    <hyperlink ref="A57" location="'SO801 - IP16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86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HPC C4 A IP16, K.Ú. HYNKOV A SKRBEŇ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ROUND(J92,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ROUND((SUM(BE92:BE233)),  2)</f>
        <v>0</v>
      </c>
      <c r="G33" s="38"/>
      <c r="H33" s="38"/>
      <c r="I33" s="148">
        <v>0.20999999999999999</v>
      </c>
      <c r="J33" s="147">
        <f>ROUND(((SUM(BE92:BE233))*I33),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ROUND((SUM(BF92:BF233)),  2)</f>
        <v>0</v>
      </c>
      <c r="G34" s="38"/>
      <c r="H34" s="38"/>
      <c r="I34" s="148">
        <v>0.14999999999999999</v>
      </c>
      <c r="J34" s="147">
        <f>ROUND(((SUM(BF92:BF233))*I34),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ROUND((SUM(BG92:BG233)),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ROUND((SUM(BH92:BH233)),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ROUND((SUM(BI92:BI233)),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HPC C4 A IP16, K.Ú. HYNKOV A SKRBEŇ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SO101.1 - HPC C4 - extravilán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90</v>
      </c>
      <c r="D57" s="162"/>
      <c r="E57" s="162"/>
      <c r="F57" s="162"/>
      <c r="G57" s="162"/>
      <c r="H57" s="162"/>
      <c r="I57" s="162"/>
      <c r="J57" s="163" t="s">
        <v>91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92</v>
      </c>
    </row>
    <row r="60" s="9" customFormat="1" ht="24.96" customHeight="1">
      <c r="A60" s="9"/>
      <c r="B60" s="165"/>
      <c r="C60" s="166"/>
      <c r="D60" s="167" t="s">
        <v>93</v>
      </c>
      <c r="E60" s="168"/>
      <c r="F60" s="168"/>
      <c r="G60" s="168"/>
      <c r="H60" s="168"/>
      <c r="I60" s="168"/>
      <c r="J60" s="169">
        <f>J93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94</v>
      </c>
      <c r="E61" s="174"/>
      <c r="F61" s="174"/>
      <c r="G61" s="174"/>
      <c r="H61" s="174"/>
      <c r="I61" s="174"/>
      <c r="J61" s="175">
        <f>J94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95</v>
      </c>
      <c r="E62" s="174"/>
      <c r="F62" s="174"/>
      <c r="G62" s="174"/>
      <c r="H62" s="174"/>
      <c r="I62" s="174"/>
      <c r="J62" s="175">
        <f>J126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96</v>
      </c>
      <c r="E63" s="174"/>
      <c r="F63" s="174"/>
      <c r="G63" s="174"/>
      <c r="H63" s="174"/>
      <c r="I63" s="174"/>
      <c r="J63" s="175">
        <f>J130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97</v>
      </c>
      <c r="E64" s="174"/>
      <c r="F64" s="174"/>
      <c r="G64" s="174"/>
      <c r="H64" s="174"/>
      <c r="I64" s="174"/>
      <c r="J64" s="175">
        <f>J163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98</v>
      </c>
      <c r="E65" s="174"/>
      <c r="F65" s="174"/>
      <c r="G65" s="174"/>
      <c r="H65" s="174"/>
      <c r="I65" s="174"/>
      <c r="J65" s="175">
        <f>J185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99</v>
      </c>
      <c r="E66" s="168"/>
      <c r="F66" s="168"/>
      <c r="G66" s="168"/>
      <c r="H66" s="168"/>
      <c r="I66" s="168"/>
      <c r="J66" s="169">
        <f>J188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100</v>
      </c>
      <c r="E67" s="174"/>
      <c r="F67" s="174"/>
      <c r="G67" s="174"/>
      <c r="H67" s="174"/>
      <c r="I67" s="174"/>
      <c r="J67" s="175">
        <f>J189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101</v>
      </c>
      <c r="E68" s="174"/>
      <c r="F68" s="174"/>
      <c r="G68" s="174"/>
      <c r="H68" s="174"/>
      <c r="I68" s="174"/>
      <c r="J68" s="175">
        <f>J208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102</v>
      </c>
      <c r="E69" s="174"/>
      <c r="F69" s="174"/>
      <c r="G69" s="174"/>
      <c r="H69" s="174"/>
      <c r="I69" s="174"/>
      <c r="J69" s="175">
        <f>J212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103</v>
      </c>
      <c r="E70" s="174"/>
      <c r="F70" s="174"/>
      <c r="G70" s="174"/>
      <c r="H70" s="174"/>
      <c r="I70" s="174"/>
      <c r="J70" s="175">
        <f>J216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104</v>
      </c>
      <c r="E71" s="174"/>
      <c r="F71" s="174"/>
      <c r="G71" s="174"/>
      <c r="H71" s="174"/>
      <c r="I71" s="174"/>
      <c r="J71" s="175">
        <f>J226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105</v>
      </c>
      <c r="E72" s="174"/>
      <c r="F72" s="174"/>
      <c r="G72" s="174"/>
      <c r="H72" s="174"/>
      <c r="I72" s="174"/>
      <c r="J72" s="175">
        <f>J230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106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0" t="str">
        <f>E7</f>
        <v>HPC C4 A IP16, K.Ú. HYNKOV A SKRBEŇ 20230320</v>
      </c>
      <c r="F82" s="32"/>
      <c r="G82" s="32"/>
      <c r="H82" s="32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87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>SO101.1 - HPC C4 - extravilán</v>
      </c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F12</f>
        <v xml:space="preserve"> </v>
      </c>
      <c r="G86" s="40"/>
      <c r="H86" s="40"/>
      <c r="I86" s="32" t="s">
        <v>23</v>
      </c>
      <c r="J86" s="72" t="str">
        <f>IF(J12="","",J12)</f>
        <v>20. 3. 2023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E15</f>
        <v xml:space="preserve"> </v>
      </c>
      <c r="G88" s="40"/>
      <c r="H88" s="40"/>
      <c r="I88" s="32" t="s">
        <v>30</v>
      </c>
      <c r="J88" s="36" t="str">
        <f>E21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28</v>
      </c>
      <c r="D89" s="40"/>
      <c r="E89" s="40"/>
      <c r="F89" s="27" t="str">
        <f>IF(E18="","",E18)</f>
        <v>Vyplň údaj</v>
      </c>
      <c r="G89" s="40"/>
      <c r="H89" s="40"/>
      <c r="I89" s="32" t="s">
        <v>32</v>
      </c>
      <c r="J89" s="36" t="str">
        <f>E24</f>
        <v xml:space="preserve"> 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7"/>
      <c r="B91" s="178"/>
      <c r="C91" s="179" t="s">
        <v>107</v>
      </c>
      <c r="D91" s="180" t="s">
        <v>54</v>
      </c>
      <c r="E91" s="180" t="s">
        <v>50</v>
      </c>
      <c r="F91" s="180" t="s">
        <v>51</v>
      </c>
      <c r="G91" s="180" t="s">
        <v>108</v>
      </c>
      <c r="H91" s="180" t="s">
        <v>109</v>
      </c>
      <c r="I91" s="180" t="s">
        <v>110</v>
      </c>
      <c r="J91" s="180" t="s">
        <v>91</v>
      </c>
      <c r="K91" s="181" t="s">
        <v>111</v>
      </c>
      <c r="L91" s="182"/>
      <c r="M91" s="92" t="s">
        <v>19</v>
      </c>
      <c r="N91" s="93" t="s">
        <v>39</v>
      </c>
      <c r="O91" s="93" t="s">
        <v>112</v>
      </c>
      <c r="P91" s="93" t="s">
        <v>113</v>
      </c>
      <c r="Q91" s="93" t="s">
        <v>114</v>
      </c>
      <c r="R91" s="93" t="s">
        <v>115</v>
      </c>
      <c r="S91" s="93" t="s">
        <v>116</v>
      </c>
      <c r="T91" s="94" t="s">
        <v>117</v>
      </c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</row>
    <row r="92" s="2" customFormat="1" ht="22.8" customHeight="1">
      <c r="A92" s="38"/>
      <c r="B92" s="39"/>
      <c r="C92" s="99" t="s">
        <v>118</v>
      </c>
      <c r="D92" s="40"/>
      <c r="E92" s="40"/>
      <c r="F92" s="40"/>
      <c r="G92" s="40"/>
      <c r="H92" s="40"/>
      <c r="I92" s="40"/>
      <c r="J92" s="183">
        <f>BK92</f>
        <v>0</v>
      </c>
      <c r="K92" s="40"/>
      <c r="L92" s="44"/>
      <c r="M92" s="95"/>
      <c r="N92" s="184"/>
      <c r="O92" s="96"/>
      <c r="P92" s="185">
        <f>P93+P188</f>
        <v>0</v>
      </c>
      <c r="Q92" s="96"/>
      <c r="R92" s="185">
        <f>R93+R188</f>
        <v>5965.8226613039997</v>
      </c>
      <c r="S92" s="96"/>
      <c r="T92" s="186">
        <f>T93+T188</f>
        <v>100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68</v>
      </c>
      <c r="AU92" s="17" t="s">
        <v>92</v>
      </c>
      <c r="BK92" s="187">
        <f>BK93+BK188</f>
        <v>0</v>
      </c>
    </row>
    <row r="93" s="12" customFormat="1" ht="25.92" customHeight="1">
      <c r="A93" s="12"/>
      <c r="B93" s="188"/>
      <c r="C93" s="189"/>
      <c r="D93" s="190" t="s">
        <v>68</v>
      </c>
      <c r="E93" s="191" t="s">
        <v>119</v>
      </c>
      <c r="F93" s="191" t="s">
        <v>120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P94+P126+P130+P163+P185</f>
        <v>0</v>
      </c>
      <c r="Q93" s="196"/>
      <c r="R93" s="197">
        <f>R94+R126+R130+R163+R185</f>
        <v>5965.8226613039997</v>
      </c>
      <c r="S93" s="196"/>
      <c r="T93" s="198">
        <f>T94+T126+T130+T163+T185</f>
        <v>100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77</v>
      </c>
      <c r="AT93" s="200" t="s">
        <v>68</v>
      </c>
      <c r="AU93" s="200" t="s">
        <v>69</v>
      </c>
      <c r="AY93" s="199" t="s">
        <v>121</v>
      </c>
      <c r="BK93" s="201">
        <f>BK94+BK126+BK130+BK163+BK185</f>
        <v>0</v>
      </c>
    </row>
    <row r="94" s="12" customFormat="1" ht="22.8" customHeight="1">
      <c r="A94" s="12"/>
      <c r="B94" s="188"/>
      <c r="C94" s="189"/>
      <c r="D94" s="190" t="s">
        <v>68</v>
      </c>
      <c r="E94" s="202" t="s">
        <v>77</v>
      </c>
      <c r="F94" s="202" t="s">
        <v>122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SUM(P95:P125)</f>
        <v>0</v>
      </c>
      <c r="Q94" s="196"/>
      <c r="R94" s="197">
        <f>SUM(R95:R125)</f>
        <v>6.2454673699999983</v>
      </c>
      <c r="S94" s="196"/>
      <c r="T94" s="198">
        <f>SUM(T95:T125)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77</v>
      </c>
      <c r="AT94" s="200" t="s">
        <v>68</v>
      </c>
      <c r="AU94" s="200" t="s">
        <v>77</v>
      </c>
      <c r="AY94" s="199" t="s">
        <v>121</v>
      </c>
      <c r="BK94" s="201">
        <f>SUM(BK95:BK125)</f>
        <v>0</v>
      </c>
    </row>
    <row r="95" s="2" customFormat="1" ht="16.5" customHeight="1">
      <c r="A95" s="38"/>
      <c r="B95" s="39"/>
      <c r="C95" s="204" t="s">
        <v>77</v>
      </c>
      <c r="D95" s="204" t="s">
        <v>123</v>
      </c>
      <c r="E95" s="205" t="s">
        <v>124</v>
      </c>
      <c r="F95" s="206" t="s">
        <v>125</v>
      </c>
      <c r="G95" s="207" t="s">
        <v>126</v>
      </c>
      <c r="H95" s="208">
        <v>1967.5139999999999</v>
      </c>
      <c r="I95" s="209"/>
      <c r="J95" s="210">
        <f>ROUND(I95*H95,2)</f>
        <v>0</v>
      </c>
      <c r="K95" s="206" t="s">
        <v>127</v>
      </c>
      <c r="L95" s="44"/>
      <c r="M95" s="211" t="s">
        <v>19</v>
      </c>
      <c r="N95" s="212" t="s">
        <v>40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128</v>
      </c>
      <c r="AT95" s="215" t="s">
        <v>123</v>
      </c>
      <c r="AU95" s="215" t="s">
        <v>79</v>
      </c>
      <c r="AY95" s="17" t="s">
        <v>121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77</v>
      </c>
      <c r="BK95" s="216">
        <f>ROUND(I95*H95,2)</f>
        <v>0</v>
      </c>
      <c r="BL95" s="17" t="s">
        <v>128</v>
      </c>
      <c r="BM95" s="215" t="s">
        <v>129</v>
      </c>
    </row>
    <row r="96" s="2" customFormat="1">
      <c r="A96" s="38"/>
      <c r="B96" s="39"/>
      <c r="C96" s="40"/>
      <c r="D96" s="217" t="s">
        <v>130</v>
      </c>
      <c r="E96" s="40"/>
      <c r="F96" s="218" t="s">
        <v>131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130</v>
      </c>
      <c r="AU96" s="17" t="s">
        <v>79</v>
      </c>
    </row>
    <row r="97" s="2" customFormat="1" ht="21.75" customHeight="1">
      <c r="A97" s="38"/>
      <c r="B97" s="39"/>
      <c r="C97" s="204" t="s">
        <v>79</v>
      </c>
      <c r="D97" s="204" t="s">
        <v>123</v>
      </c>
      <c r="E97" s="205" t="s">
        <v>132</v>
      </c>
      <c r="F97" s="206" t="s">
        <v>133</v>
      </c>
      <c r="G97" s="207" t="s">
        <v>134</v>
      </c>
      <c r="H97" s="208">
        <v>978.327</v>
      </c>
      <c r="I97" s="209"/>
      <c r="J97" s="210">
        <f>ROUND(I97*H97,2)</f>
        <v>0</v>
      </c>
      <c r="K97" s="206" t="s">
        <v>127</v>
      </c>
      <c r="L97" s="44"/>
      <c r="M97" s="211" t="s">
        <v>19</v>
      </c>
      <c r="N97" s="212" t="s">
        <v>40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128</v>
      </c>
      <c r="AT97" s="215" t="s">
        <v>123</v>
      </c>
      <c r="AU97" s="215" t="s">
        <v>79</v>
      </c>
      <c r="AY97" s="17" t="s">
        <v>121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77</v>
      </c>
      <c r="BK97" s="216">
        <f>ROUND(I97*H97,2)</f>
        <v>0</v>
      </c>
      <c r="BL97" s="17" t="s">
        <v>128</v>
      </c>
      <c r="BM97" s="215" t="s">
        <v>135</v>
      </c>
    </row>
    <row r="98" s="2" customFormat="1">
      <c r="A98" s="38"/>
      <c r="B98" s="39"/>
      <c r="C98" s="40"/>
      <c r="D98" s="217" t="s">
        <v>130</v>
      </c>
      <c r="E98" s="40"/>
      <c r="F98" s="218" t="s">
        <v>136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130</v>
      </c>
      <c r="AU98" s="17" t="s">
        <v>79</v>
      </c>
    </row>
    <row r="99" s="13" customFormat="1">
      <c r="A99" s="13"/>
      <c r="B99" s="222"/>
      <c r="C99" s="223"/>
      <c r="D99" s="224" t="s">
        <v>137</v>
      </c>
      <c r="E99" s="225" t="s">
        <v>19</v>
      </c>
      <c r="F99" s="226" t="s">
        <v>138</v>
      </c>
      <c r="G99" s="223"/>
      <c r="H99" s="227">
        <v>25.863</v>
      </c>
      <c r="I99" s="228"/>
      <c r="J99" s="223"/>
      <c r="K99" s="223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137</v>
      </c>
      <c r="AU99" s="233" t="s">
        <v>79</v>
      </c>
      <c r="AV99" s="13" t="s">
        <v>79</v>
      </c>
      <c r="AW99" s="13" t="s">
        <v>31</v>
      </c>
      <c r="AX99" s="13" t="s">
        <v>69</v>
      </c>
      <c r="AY99" s="233" t="s">
        <v>121</v>
      </c>
    </row>
    <row r="100" s="13" customFormat="1">
      <c r="A100" s="13"/>
      <c r="B100" s="222"/>
      <c r="C100" s="223"/>
      <c r="D100" s="224" t="s">
        <v>137</v>
      </c>
      <c r="E100" s="225" t="s">
        <v>19</v>
      </c>
      <c r="F100" s="226" t="s">
        <v>139</v>
      </c>
      <c r="G100" s="223"/>
      <c r="H100" s="227">
        <v>952.46400000000006</v>
      </c>
      <c r="I100" s="228"/>
      <c r="J100" s="223"/>
      <c r="K100" s="223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137</v>
      </c>
      <c r="AU100" s="233" t="s">
        <v>79</v>
      </c>
      <c r="AV100" s="13" t="s">
        <v>79</v>
      </c>
      <c r="AW100" s="13" t="s">
        <v>31</v>
      </c>
      <c r="AX100" s="13" t="s">
        <v>69</v>
      </c>
      <c r="AY100" s="233" t="s">
        <v>121</v>
      </c>
    </row>
    <row r="101" s="14" customFormat="1">
      <c r="A101" s="14"/>
      <c r="B101" s="234"/>
      <c r="C101" s="235"/>
      <c r="D101" s="224" t="s">
        <v>137</v>
      </c>
      <c r="E101" s="236" t="s">
        <v>19</v>
      </c>
      <c r="F101" s="237" t="s">
        <v>140</v>
      </c>
      <c r="G101" s="235"/>
      <c r="H101" s="238">
        <v>978.327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137</v>
      </c>
      <c r="AU101" s="244" t="s">
        <v>79</v>
      </c>
      <c r="AV101" s="14" t="s">
        <v>128</v>
      </c>
      <c r="AW101" s="14" t="s">
        <v>31</v>
      </c>
      <c r="AX101" s="14" t="s">
        <v>77</v>
      </c>
      <c r="AY101" s="244" t="s">
        <v>121</v>
      </c>
    </row>
    <row r="102" s="2" customFormat="1" ht="24.15" customHeight="1">
      <c r="A102" s="38"/>
      <c r="B102" s="39"/>
      <c r="C102" s="204" t="s">
        <v>141</v>
      </c>
      <c r="D102" s="204" t="s">
        <v>123</v>
      </c>
      <c r="E102" s="205" t="s">
        <v>142</v>
      </c>
      <c r="F102" s="206" t="s">
        <v>143</v>
      </c>
      <c r="G102" s="207" t="s">
        <v>134</v>
      </c>
      <c r="H102" s="208">
        <v>25.199999999999999</v>
      </c>
      <c r="I102" s="209"/>
      <c r="J102" s="210">
        <f>ROUND(I102*H102,2)</f>
        <v>0</v>
      </c>
      <c r="K102" s="206" t="s">
        <v>127</v>
      </c>
      <c r="L102" s="44"/>
      <c r="M102" s="211" t="s">
        <v>19</v>
      </c>
      <c r="N102" s="212" t="s">
        <v>40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128</v>
      </c>
      <c r="AT102" s="215" t="s">
        <v>123</v>
      </c>
      <c r="AU102" s="215" t="s">
        <v>79</v>
      </c>
      <c r="AY102" s="17" t="s">
        <v>121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77</v>
      </c>
      <c r="BK102" s="216">
        <f>ROUND(I102*H102,2)</f>
        <v>0</v>
      </c>
      <c r="BL102" s="17" t="s">
        <v>128</v>
      </c>
      <c r="BM102" s="215" t="s">
        <v>144</v>
      </c>
    </row>
    <row r="103" s="2" customFormat="1">
      <c r="A103" s="38"/>
      <c r="B103" s="39"/>
      <c r="C103" s="40"/>
      <c r="D103" s="217" t="s">
        <v>130</v>
      </c>
      <c r="E103" s="40"/>
      <c r="F103" s="218" t="s">
        <v>145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130</v>
      </c>
      <c r="AU103" s="17" t="s">
        <v>79</v>
      </c>
    </row>
    <row r="104" s="13" customFormat="1">
      <c r="A104" s="13"/>
      <c r="B104" s="222"/>
      <c r="C104" s="223"/>
      <c r="D104" s="224" t="s">
        <v>137</v>
      </c>
      <c r="E104" s="225" t="s">
        <v>19</v>
      </c>
      <c r="F104" s="226" t="s">
        <v>146</v>
      </c>
      <c r="G104" s="223"/>
      <c r="H104" s="227">
        <v>25.199999999999999</v>
      </c>
      <c r="I104" s="228"/>
      <c r="J104" s="223"/>
      <c r="K104" s="223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137</v>
      </c>
      <c r="AU104" s="233" t="s">
        <v>79</v>
      </c>
      <c r="AV104" s="13" t="s">
        <v>79</v>
      </c>
      <c r="AW104" s="13" t="s">
        <v>31</v>
      </c>
      <c r="AX104" s="13" t="s">
        <v>77</v>
      </c>
      <c r="AY104" s="233" t="s">
        <v>121</v>
      </c>
    </row>
    <row r="105" s="2" customFormat="1" ht="37.8" customHeight="1">
      <c r="A105" s="38"/>
      <c r="B105" s="39"/>
      <c r="C105" s="204" t="s">
        <v>128</v>
      </c>
      <c r="D105" s="204" t="s">
        <v>123</v>
      </c>
      <c r="E105" s="205" t="s">
        <v>147</v>
      </c>
      <c r="F105" s="206" t="s">
        <v>148</v>
      </c>
      <c r="G105" s="207" t="s">
        <v>134</v>
      </c>
      <c r="H105" s="208">
        <v>1003.527</v>
      </c>
      <c r="I105" s="209"/>
      <c r="J105" s="210">
        <f>ROUND(I105*H105,2)</f>
        <v>0</v>
      </c>
      <c r="K105" s="206" t="s">
        <v>127</v>
      </c>
      <c r="L105" s="44"/>
      <c r="M105" s="211" t="s">
        <v>19</v>
      </c>
      <c r="N105" s="212" t="s">
        <v>40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128</v>
      </c>
      <c r="AT105" s="215" t="s">
        <v>123</v>
      </c>
      <c r="AU105" s="215" t="s">
        <v>79</v>
      </c>
      <c r="AY105" s="17" t="s">
        <v>121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77</v>
      </c>
      <c r="BK105" s="216">
        <f>ROUND(I105*H105,2)</f>
        <v>0</v>
      </c>
      <c r="BL105" s="17" t="s">
        <v>128</v>
      </c>
      <c r="BM105" s="215" t="s">
        <v>149</v>
      </c>
    </row>
    <row r="106" s="2" customFormat="1">
      <c r="A106" s="38"/>
      <c r="B106" s="39"/>
      <c r="C106" s="40"/>
      <c r="D106" s="217" t="s">
        <v>130</v>
      </c>
      <c r="E106" s="40"/>
      <c r="F106" s="218" t="s">
        <v>150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130</v>
      </c>
      <c r="AU106" s="17" t="s">
        <v>79</v>
      </c>
    </row>
    <row r="107" s="13" customFormat="1">
      <c r="A107" s="13"/>
      <c r="B107" s="222"/>
      <c r="C107" s="223"/>
      <c r="D107" s="224" t="s">
        <v>137</v>
      </c>
      <c r="E107" s="225" t="s">
        <v>19</v>
      </c>
      <c r="F107" s="226" t="s">
        <v>138</v>
      </c>
      <c r="G107" s="223"/>
      <c r="H107" s="227">
        <v>25.863</v>
      </c>
      <c r="I107" s="228"/>
      <c r="J107" s="223"/>
      <c r="K107" s="223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137</v>
      </c>
      <c r="AU107" s="233" t="s">
        <v>79</v>
      </c>
      <c r="AV107" s="13" t="s">
        <v>79</v>
      </c>
      <c r="AW107" s="13" t="s">
        <v>31</v>
      </c>
      <c r="AX107" s="13" t="s">
        <v>69</v>
      </c>
      <c r="AY107" s="233" t="s">
        <v>121</v>
      </c>
    </row>
    <row r="108" s="13" customFormat="1">
      <c r="A108" s="13"/>
      <c r="B108" s="222"/>
      <c r="C108" s="223"/>
      <c r="D108" s="224" t="s">
        <v>137</v>
      </c>
      <c r="E108" s="225" t="s">
        <v>19</v>
      </c>
      <c r="F108" s="226" t="s">
        <v>139</v>
      </c>
      <c r="G108" s="223"/>
      <c r="H108" s="227">
        <v>952.46400000000006</v>
      </c>
      <c r="I108" s="228"/>
      <c r="J108" s="223"/>
      <c r="K108" s="223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137</v>
      </c>
      <c r="AU108" s="233" t="s">
        <v>79</v>
      </c>
      <c r="AV108" s="13" t="s">
        <v>79</v>
      </c>
      <c r="AW108" s="13" t="s">
        <v>31</v>
      </c>
      <c r="AX108" s="13" t="s">
        <v>69</v>
      </c>
      <c r="AY108" s="233" t="s">
        <v>121</v>
      </c>
    </row>
    <row r="109" s="13" customFormat="1">
      <c r="A109" s="13"/>
      <c r="B109" s="222"/>
      <c r="C109" s="223"/>
      <c r="D109" s="224" t="s">
        <v>137</v>
      </c>
      <c r="E109" s="225" t="s">
        <v>19</v>
      </c>
      <c r="F109" s="226" t="s">
        <v>146</v>
      </c>
      <c r="G109" s="223"/>
      <c r="H109" s="227">
        <v>25.199999999999999</v>
      </c>
      <c r="I109" s="228"/>
      <c r="J109" s="223"/>
      <c r="K109" s="223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137</v>
      </c>
      <c r="AU109" s="233" t="s">
        <v>79</v>
      </c>
      <c r="AV109" s="13" t="s">
        <v>79</v>
      </c>
      <c r="AW109" s="13" t="s">
        <v>31</v>
      </c>
      <c r="AX109" s="13" t="s">
        <v>69</v>
      </c>
      <c r="AY109" s="233" t="s">
        <v>121</v>
      </c>
    </row>
    <row r="110" s="14" customFormat="1">
      <c r="A110" s="14"/>
      <c r="B110" s="234"/>
      <c r="C110" s="235"/>
      <c r="D110" s="224" t="s">
        <v>137</v>
      </c>
      <c r="E110" s="236" t="s">
        <v>19</v>
      </c>
      <c r="F110" s="237" t="s">
        <v>140</v>
      </c>
      <c r="G110" s="235"/>
      <c r="H110" s="238">
        <v>1003.527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137</v>
      </c>
      <c r="AU110" s="244" t="s">
        <v>79</v>
      </c>
      <c r="AV110" s="14" t="s">
        <v>128</v>
      </c>
      <c r="AW110" s="14" t="s">
        <v>31</v>
      </c>
      <c r="AX110" s="14" t="s">
        <v>77</v>
      </c>
      <c r="AY110" s="244" t="s">
        <v>121</v>
      </c>
    </row>
    <row r="111" s="2" customFormat="1" ht="37.8" customHeight="1">
      <c r="A111" s="38"/>
      <c r="B111" s="39"/>
      <c r="C111" s="204" t="s">
        <v>151</v>
      </c>
      <c r="D111" s="204" t="s">
        <v>123</v>
      </c>
      <c r="E111" s="205" t="s">
        <v>152</v>
      </c>
      <c r="F111" s="206" t="s">
        <v>153</v>
      </c>
      <c r="G111" s="207" t="s">
        <v>134</v>
      </c>
      <c r="H111" s="208">
        <v>10035.27</v>
      </c>
      <c r="I111" s="209"/>
      <c r="J111" s="210">
        <f>ROUND(I111*H111,2)</f>
        <v>0</v>
      </c>
      <c r="K111" s="206" t="s">
        <v>127</v>
      </c>
      <c r="L111" s="44"/>
      <c r="M111" s="211" t="s">
        <v>19</v>
      </c>
      <c r="N111" s="212" t="s">
        <v>40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128</v>
      </c>
      <c r="AT111" s="215" t="s">
        <v>123</v>
      </c>
      <c r="AU111" s="215" t="s">
        <v>79</v>
      </c>
      <c r="AY111" s="17" t="s">
        <v>121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77</v>
      </c>
      <c r="BK111" s="216">
        <f>ROUND(I111*H111,2)</f>
        <v>0</v>
      </c>
      <c r="BL111" s="17" t="s">
        <v>128</v>
      </c>
      <c r="BM111" s="215" t="s">
        <v>154</v>
      </c>
    </row>
    <row r="112" s="2" customFormat="1">
      <c r="A112" s="38"/>
      <c r="B112" s="39"/>
      <c r="C112" s="40"/>
      <c r="D112" s="217" t="s">
        <v>130</v>
      </c>
      <c r="E112" s="40"/>
      <c r="F112" s="218" t="s">
        <v>155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130</v>
      </c>
      <c r="AU112" s="17" t="s">
        <v>79</v>
      </c>
    </row>
    <row r="113" s="2" customFormat="1">
      <c r="A113" s="38"/>
      <c r="B113" s="39"/>
      <c r="C113" s="40"/>
      <c r="D113" s="224" t="s">
        <v>156</v>
      </c>
      <c r="E113" s="40"/>
      <c r="F113" s="245" t="s">
        <v>157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156</v>
      </c>
      <c r="AU113" s="17" t="s">
        <v>79</v>
      </c>
    </row>
    <row r="114" s="13" customFormat="1">
      <c r="A114" s="13"/>
      <c r="B114" s="222"/>
      <c r="C114" s="223"/>
      <c r="D114" s="224" t="s">
        <v>137</v>
      </c>
      <c r="E114" s="225" t="s">
        <v>19</v>
      </c>
      <c r="F114" s="226" t="s">
        <v>158</v>
      </c>
      <c r="G114" s="223"/>
      <c r="H114" s="227">
        <v>258.63</v>
      </c>
      <c r="I114" s="228"/>
      <c r="J114" s="223"/>
      <c r="K114" s="223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137</v>
      </c>
      <c r="AU114" s="233" t="s">
        <v>79</v>
      </c>
      <c r="AV114" s="13" t="s">
        <v>79</v>
      </c>
      <c r="AW114" s="13" t="s">
        <v>31</v>
      </c>
      <c r="AX114" s="13" t="s">
        <v>69</v>
      </c>
      <c r="AY114" s="233" t="s">
        <v>121</v>
      </c>
    </row>
    <row r="115" s="13" customFormat="1">
      <c r="A115" s="13"/>
      <c r="B115" s="222"/>
      <c r="C115" s="223"/>
      <c r="D115" s="224" t="s">
        <v>137</v>
      </c>
      <c r="E115" s="225" t="s">
        <v>19</v>
      </c>
      <c r="F115" s="226" t="s">
        <v>159</v>
      </c>
      <c r="G115" s="223"/>
      <c r="H115" s="227">
        <v>9524.6399999999994</v>
      </c>
      <c r="I115" s="228"/>
      <c r="J115" s="223"/>
      <c r="K115" s="223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137</v>
      </c>
      <c r="AU115" s="233" t="s">
        <v>79</v>
      </c>
      <c r="AV115" s="13" t="s">
        <v>79</v>
      </c>
      <c r="AW115" s="13" t="s">
        <v>31</v>
      </c>
      <c r="AX115" s="13" t="s">
        <v>69</v>
      </c>
      <c r="AY115" s="233" t="s">
        <v>121</v>
      </c>
    </row>
    <row r="116" s="13" customFormat="1">
      <c r="A116" s="13"/>
      <c r="B116" s="222"/>
      <c r="C116" s="223"/>
      <c r="D116" s="224" t="s">
        <v>137</v>
      </c>
      <c r="E116" s="225" t="s">
        <v>19</v>
      </c>
      <c r="F116" s="226" t="s">
        <v>160</v>
      </c>
      <c r="G116" s="223"/>
      <c r="H116" s="227">
        <v>252</v>
      </c>
      <c r="I116" s="228"/>
      <c r="J116" s="223"/>
      <c r="K116" s="223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137</v>
      </c>
      <c r="AU116" s="233" t="s">
        <v>79</v>
      </c>
      <c r="AV116" s="13" t="s">
        <v>79</v>
      </c>
      <c r="AW116" s="13" t="s">
        <v>31</v>
      </c>
      <c r="AX116" s="13" t="s">
        <v>69</v>
      </c>
      <c r="AY116" s="233" t="s">
        <v>121</v>
      </c>
    </row>
    <row r="117" s="14" customFormat="1">
      <c r="A117" s="14"/>
      <c r="B117" s="234"/>
      <c r="C117" s="235"/>
      <c r="D117" s="224" t="s">
        <v>137</v>
      </c>
      <c r="E117" s="236" t="s">
        <v>19</v>
      </c>
      <c r="F117" s="237" t="s">
        <v>140</v>
      </c>
      <c r="G117" s="235"/>
      <c r="H117" s="238">
        <v>10035.27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137</v>
      </c>
      <c r="AU117" s="244" t="s">
        <v>79</v>
      </c>
      <c r="AV117" s="14" t="s">
        <v>128</v>
      </c>
      <c r="AW117" s="14" t="s">
        <v>31</v>
      </c>
      <c r="AX117" s="14" t="s">
        <v>77</v>
      </c>
      <c r="AY117" s="244" t="s">
        <v>121</v>
      </c>
    </row>
    <row r="118" s="2" customFormat="1" ht="24.15" customHeight="1">
      <c r="A118" s="38"/>
      <c r="B118" s="39"/>
      <c r="C118" s="204" t="s">
        <v>161</v>
      </c>
      <c r="D118" s="204" t="s">
        <v>123</v>
      </c>
      <c r="E118" s="205" t="s">
        <v>162</v>
      </c>
      <c r="F118" s="206" t="s">
        <v>163</v>
      </c>
      <c r="G118" s="207" t="s">
        <v>164</v>
      </c>
      <c r="H118" s="208">
        <v>2207.759</v>
      </c>
      <c r="I118" s="209"/>
      <c r="J118" s="210">
        <f>ROUND(I118*H118,2)</f>
        <v>0</v>
      </c>
      <c r="K118" s="206" t="s">
        <v>127</v>
      </c>
      <c r="L118" s="44"/>
      <c r="M118" s="211" t="s">
        <v>19</v>
      </c>
      <c r="N118" s="212" t="s">
        <v>40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128</v>
      </c>
      <c r="AT118" s="215" t="s">
        <v>123</v>
      </c>
      <c r="AU118" s="215" t="s">
        <v>79</v>
      </c>
      <c r="AY118" s="17" t="s">
        <v>121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77</v>
      </c>
      <c r="BK118" s="216">
        <f>ROUND(I118*H118,2)</f>
        <v>0</v>
      </c>
      <c r="BL118" s="17" t="s">
        <v>128</v>
      </c>
      <c r="BM118" s="215" t="s">
        <v>165</v>
      </c>
    </row>
    <row r="119" s="2" customFormat="1">
      <c r="A119" s="38"/>
      <c r="B119" s="39"/>
      <c r="C119" s="40"/>
      <c r="D119" s="217" t="s">
        <v>130</v>
      </c>
      <c r="E119" s="40"/>
      <c r="F119" s="218" t="s">
        <v>166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130</v>
      </c>
      <c r="AU119" s="17" t="s">
        <v>79</v>
      </c>
    </row>
    <row r="120" s="13" customFormat="1">
      <c r="A120" s="13"/>
      <c r="B120" s="222"/>
      <c r="C120" s="223"/>
      <c r="D120" s="224" t="s">
        <v>137</v>
      </c>
      <c r="E120" s="223"/>
      <c r="F120" s="226" t="s">
        <v>167</v>
      </c>
      <c r="G120" s="223"/>
      <c r="H120" s="227">
        <v>2207.759</v>
      </c>
      <c r="I120" s="228"/>
      <c r="J120" s="223"/>
      <c r="K120" s="223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137</v>
      </c>
      <c r="AU120" s="233" t="s">
        <v>79</v>
      </c>
      <c r="AV120" s="13" t="s">
        <v>79</v>
      </c>
      <c r="AW120" s="13" t="s">
        <v>4</v>
      </c>
      <c r="AX120" s="13" t="s">
        <v>77</v>
      </c>
      <c r="AY120" s="233" t="s">
        <v>121</v>
      </c>
    </row>
    <row r="121" s="2" customFormat="1" ht="16.5" customHeight="1">
      <c r="A121" s="38"/>
      <c r="B121" s="39"/>
      <c r="C121" s="204" t="s">
        <v>168</v>
      </c>
      <c r="D121" s="204" t="s">
        <v>123</v>
      </c>
      <c r="E121" s="205" t="s">
        <v>169</v>
      </c>
      <c r="F121" s="206" t="s">
        <v>170</v>
      </c>
      <c r="G121" s="207" t="s">
        <v>126</v>
      </c>
      <c r="H121" s="208">
        <v>1563.3209999999999</v>
      </c>
      <c r="I121" s="209"/>
      <c r="J121" s="210">
        <f>ROUND(I121*H121,2)</f>
        <v>0</v>
      </c>
      <c r="K121" s="206" t="s">
        <v>127</v>
      </c>
      <c r="L121" s="44"/>
      <c r="M121" s="211" t="s">
        <v>19</v>
      </c>
      <c r="N121" s="212" t="s">
        <v>40</v>
      </c>
      <c r="O121" s="84"/>
      <c r="P121" s="213">
        <f>O121*H121</f>
        <v>0</v>
      </c>
      <c r="Q121" s="213">
        <v>0.0039699999999999996</v>
      </c>
      <c r="R121" s="213">
        <f>Q121*H121</f>
        <v>6.2063843699999985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128</v>
      </c>
      <c r="AT121" s="215" t="s">
        <v>123</v>
      </c>
      <c r="AU121" s="215" t="s">
        <v>79</v>
      </c>
      <c r="AY121" s="17" t="s">
        <v>121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77</v>
      </c>
      <c r="BK121" s="216">
        <f>ROUND(I121*H121,2)</f>
        <v>0</v>
      </c>
      <c r="BL121" s="17" t="s">
        <v>128</v>
      </c>
      <c r="BM121" s="215" t="s">
        <v>171</v>
      </c>
    </row>
    <row r="122" s="2" customFormat="1">
      <c r="A122" s="38"/>
      <c r="B122" s="39"/>
      <c r="C122" s="40"/>
      <c r="D122" s="217" t="s">
        <v>130</v>
      </c>
      <c r="E122" s="40"/>
      <c r="F122" s="218" t="s">
        <v>172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130</v>
      </c>
      <c r="AU122" s="17" t="s">
        <v>79</v>
      </c>
    </row>
    <row r="123" s="13" customFormat="1">
      <c r="A123" s="13"/>
      <c r="B123" s="222"/>
      <c r="C123" s="223"/>
      <c r="D123" s="224" t="s">
        <v>137</v>
      </c>
      <c r="E123" s="225" t="s">
        <v>19</v>
      </c>
      <c r="F123" s="226" t="s">
        <v>173</v>
      </c>
      <c r="G123" s="223"/>
      <c r="H123" s="227">
        <v>1563.3209999999999</v>
      </c>
      <c r="I123" s="228"/>
      <c r="J123" s="223"/>
      <c r="K123" s="223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137</v>
      </c>
      <c r="AU123" s="233" t="s">
        <v>79</v>
      </c>
      <c r="AV123" s="13" t="s">
        <v>79</v>
      </c>
      <c r="AW123" s="13" t="s">
        <v>31</v>
      </c>
      <c r="AX123" s="13" t="s">
        <v>77</v>
      </c>
      <c r="AY123" s="233" t="s">
        <v>121</v>
      </c>
    </row>
    <row r="124" s="2" customFormat="1" ht="16.5" customHeight="1">
      <c r="A124" s="38"/>
      <c r="B124" s="39"/>
      <c r="C124" s="246" t="s">
        <v>174</v>
      </c>
      <c r="D124" s="246" t="s">
        <v>175</v>
      </c>
      <c r="E124" s="247" t="s">
        <v>176</v>
      </c>
      <c r="F124" s="248" t="s">
        <v>177</v>
      </c>
      <c r="G124" s="249" t="s">
        <v>178</v>
      </c>
      <c r="H124" s="250">
        <v>39.082999999999998</v>
      </c>
      <c r="I124" s="251"/>
      <c r="J124" s="252">
        <f>ROUND(I124*H124,2)</f>
        <v>0</v>
      </c>
      <c r="K124" s="248" t="s">
        <v>127</v>
      </c>
      <c r="L124" s="253"/>
      <c r="M124" s="254" t="s">
        <v>19</v>
      </c>
      <c r="N124" s="255" t="s">
        <v>40</v>
      </c>
      <c r="O124" s="84"/>
      <c r="P124" s="213">
        <f>O124*H124</f>
        <v>0</v>
      </c>
      <c r="Q124" s="213">
        <v>0.001</v>
      </c>
      <c r="R124" s="213">
        <f>Q124*H124</f>
        <v>0.039083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174</v>
      </c>
      <c r="AT124" s="215" t="s">
        <v>175</v>
      </c>
      <c r="AU124" s="215" t="s">
        <v>79</v>
      </c>
      <c r="AY124" s="17" t="s">
        <v>121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77</v>
      </c>
      <c r="BK124" s="216">
        <f>ROUND(I124*H124,2)</f>
        <v>0</v>
      </c>
      <c r="BL124" s="17" t="s">
        <v>128</v>
      </c>
      <c r="BM124" s="215" t="s">
        <v>179</v>
      </c>
    </row>
    <row r="125" s="13" customFormat="1">
      <c r="A125" s="13"/>
      <c r="B125" s="222"/>
      <c r="C125" s="223"/>
      <c r="D125" s="224" t="s">
        <v>137</v>
      </c>
      <c r="E125" s="223"/>
      <c r="F125" s="226" t="s">
        <v>180</v>
      </c>
      <c r="G125" s="223"/>
      <c r="H125" s="227">
        <v>39.082999999999998</v>
      </c>
      <c r="I125" s="228"/>
      <c r="J125" s="223"/>
      <c r="K125" s="223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137</v>
      </c>
      <c r="AU125" s="233" t="s">
        <v>79</v>
      </c>
      <c r="AV125" s="13" t="s">
        <v>79</v>
      </c>
      <c r="AW125" s="13" t="s">
        <v>4</v>
      </c>
      <c r="AX125" s="13" t="s">
        <v>77</v>
      </c>
      <c r="AY125" s="233" t="s">
        <v>121</v>
      </c>
    </row>
    <row r="126" s="12" customFormat="1" ht="22.8" customHeight="1">
      <c r="A126" s="12"/>
      <c r="B126" s="188"/>
      <c r="C126" s="189"/>
      <c r="D126" s="190" t="s">
        <v>68</v>
      </c>
      <c r="E126" s="202" t="s">
        <v>79</v>
      </c>
      <c r="F126" s="202" t="s">
        <v>181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SUM(P127:P129)</f>
        <v>0</v>
      </c>
      <c r="Q126" s="196"/>
      <c r="R126" s="197">
        <f>SUM(R127:R129)</f>
        <v>67.843440000000001</v>
      </c>
      <c r="S126" s="196"/>
      <c r="T126" s="198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77</v>
      </c>
      <c r="AT126" s="200" t="s">
        <v>68</v>
      </c>
      <c r="AU126" s="200" t="s">
        <v>77</v>
      </c>
      <c r="AY126" s="199" t="s">
        <v>121</v>
      </c>
      <c r="BK126" s="201">
        <f>SUM(BK127:BK129)</f>
        <v>0</v>
      </c>
    </row>
    <row r="127" s="2" customFormat="1" ht="37.8" customHeight="1">
      <c r="A127" s="38"/>
      <c r="B127" s="39"/>
      <c r="C127" s="204" t="s">
        <v>182</v>
      </c>
      <c r="D127" s="204" t="s">
        <v>123</v>
      </c>
      <c r="E127" s="205" t="s">
        <v>183</v>
      </c>
      <c r="F127" s="206" t="s">
        <v>184</v>
      </c>
      <c r="G127" s="207" t="s">
        <v>134</v>
      </c>
      <c r="H127" s="208">
        <v>25.199999999999999</v>
      </c>
      <c r="I127" s="209"/>
      <c r="J127" s="210">
        <f>ROUND(I127*H127,2)</f>
        <v>0</v>
      </c>
      <c r="K127" s="206" t="s">
        <v>127</v>
      </c>
      <c r="L127" s="44"/>
      <c r="M127" s="211" t="s">
        <v>19</v>
      </c>
      <c r="N127" s="212" t="s">
        <v>40</v>
      </c>
      <c r="O127" s="84"/>
      <c r="P127" s="213">
        <f>O127*H127</f>
        <v>0</v>
      </c>
      <c r="Q127" s="213">
        <v>2.6922000000000001</v>
      </c>
      <c r="R127" s="213">
        <f>Q127*H127</f>
        <v>67.843440000000001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128</v>
      </c>
      <c r="AT127" s="215" t="s">
        <v>123</v>
      </c>
      <c r="AU127" s="215" t="s">
        <v>79</v>
      </c>
      <c r="AY127" s="17" t="s">
        <v>121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77</v>
      </c>
      <c r="BK127" s="216">
        <f>ROUND(I127*H127,2)</f>
        <v>0</v>
      </c>
      <c r="BL127" s="17" t="s">
        <v>128</v>
      </c>
      <c r="BM127" s="215" t="s">
        <v>185</v>
      </c>
    </row>
    <row r="128" s="2" customFormat="1">
      <c r="A128" s="38"/>
      <c r="B128" s="39"/>
      <c r="C128" s="40"/>
      <c r="D128" s="217" t="s">
        <v>130</v>
      </c>
      <c r="E128" s="40"/>
      <c r="F128" s="218" t="s">
        <v>186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130</v>
      </c>
      <c r="AU128" s="17" t="s">
        <v>79</v>
      </c>
    </row>
    <row r="129" s="13" customFormat="1">
      <c r="A129" s="13"/>
      <c r="B129" s="222"/>
      <c r="C129" s="223"/>
      <c r="D129" s="224" t="s">
        <v>137</v>
      </c>
      <c r="E129" s="225" t="s">
        <v>19</v>
      </c>
      <c r="F129" s="226" t="s">
        <v>187</v>
      </c>
      <c r="G129" s="223"/>
      <c r="H129" s="227">
        <v>25.199999999999999</v>
      </c>
      <c r="I129" s="228"/>
      <c r="J129" s="223"/>
      <c r="K129" s="223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137</v>
      </c>
      <c r="AU129" s="233" t="s">
        <v>79</v>
      </c>
      <c r="AV129" s="13" t="s">
        <v>79</v>
      </c>
      <c r="AW129" s="13" t="s">
        <v>31</v>
      </c>
      <c r="AX129" s="13" t="s">
        <v>77</v>
      </c>
      <c r="AY129" s="233" t="s">
        <v>121</v>
      </c>
    </row>
    <row r="130" s="12" customFormat="1" ht="22.8" customHeight="1">
      <c r="A130" s="12"/>
      <c r="B130" s="188"/>
      <c r="C130" s="189"/>
      <c r="D130" s="190" t="s">
        <v>68</v>
      </c>
      <c r="E130" s="202" t="s">
        <v>151</v>
      </c>
      <c r="F130" s="202" t="s">
        <v>188</v>
      </c>
      <c r="G130" s="189"/>
      <c r="H130" s="189"/>
      <c r="I130" s="192"/>
      <c r="J130" s="203">
        <f>BK130</f>
        <v>0</v>
      </c>
      <c r="K130" s="189"/>
      <c r="L130" s="194"/>
      <c r="M130" s="195"/>
      <c r="N130" s="196"/>
      <c r="O130" s="196"/>
      <c r="P130" s="197">
        <f>SUM(P131:P162)</f>
        <v>0</v>
      </c>
      <c r="Q130" s="196"/>
      <c r="R130" s="197">
        <f>SUM(R131:R162)</f>
        <v>5877.7876324099998</v>
      </c>
      <c r="S130" s="196"/>
      <c r="T130" s="198">
        <f>SUM(T131:T162)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9" t="s">
        <v>77</v>
      </c>
      <c r="AT130" s="200" t="s">
        <v>68</v>
      </c>
      <c r="AU130" s="200" t="s">
        <v>77</v>
      </c>
      <c r="AY130" s="199" t="s">
        <v>121</v>
      </c>
      <c r="BK130" s="201">
        <f>SUM(BK131:BK162)</f>
        <v>0</v>
      </c>
    </row>
    <row r="131" s="2" customFormat="1" ht="37.8" customHeight="1">
      <c r="A131" s="38"/>
      <c r="B131" s="39"/>
      <c r="C131" s="204" t="s">
        <v>189</v>
      </c>
      <c r="D131" s="204" t="s">
        <v>123</v>
      </c>
      <c r="E131" s="205" t="s">
        <v>190</v>
      </c>
      <c r="F131" s="206" t="s">
        <v>191</v>
      </c>
      <c r="G131" s="207" t="s">
        <v>126</v>
      </c>
      <c r="H131" s="208">
        <v>4928.9750000000004</v>
      </c>
      <c r="I131" s="209"/>
      <c r="J131" s="210">
        <f>ROUND(I131*H131,2)</f>
        <v>0</v>
      </c>
      <c r="K131" s="206" t="s">
        <v>127</v>
      </c>
      <c r="L131" s="44"/>
      <c r="M131" s="211" t="s">
        <v>19</v>
      </c>
      <c r="N131" s="212" t="s">
        <v>40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128</v>
      </c>
      <c r="AT131" s="215" t="s">
        <v>123</v>
      </c>
      <c r="AU131" s="215" t="s">
        <v>79</v>
      </c>
      <c r="AY131" s="17" t="s">
        <v>121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77</v>
      </c>
      <c r="BK131" s="216">
        <f>ROUND(I131*H131,2)</f>
        <v>0</v>
      </c>
      <c r="BL131" s="17" t="s">
        <v>128</v>
      </c>
      <c r="BM131" s="215" t="s">
        <v>192</v>
      </c>
    </row>
    <row r="132" s="2" customFormat="1">
      <c r="A132" s="38"/>
      <c r="B132" s="39"/>
      <c r="C132" s="40"/>
      <c r="D132" s="217" t="s">
        <v>130</v>
      </c>
      <c r="E132" s="40"/>
      <c r="F132" s="218" t="s">
        <v>193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130</v>
      </c>
      <c r="AU132" s="17" t="s">
        <v>79</v>
      </c>
    </row>
    <row r="133" s="13" customFormat="1">
      <c r="A133" s="13"/>
      <c r="B133" s="222"/>
      <c r="C133" s="223"/>
      <c r="D133" s="224" t="s">
        <v>137</v>
      </c>
      <c r="E133" s="225" t="s">
        <v>19</v>
      </c>
      <c r="F133" s="226" t="s">
        <v>194</v>
      </c>
      <c r="G133" s="223"/>
      <c r="H133" s="227">
        <v>4928.9750000000004</v>
      </c>
      <c r="I133" s="228"/>
      <c r="J133" s="223"/>
      <c r="K133" s="223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137</v>
      </c>
      <c r="AU133" s="233" t="s">
        <v>79</v>
      </c>
      <c r="AV133" s="13" t="s">
        <v>79</v>
      </c>
      <c r="AW133" s="13" t="s">
        <v>31</v>
      </c>
      <c r="AX133" s="13" t="s">
        <v>77</v>
      </c>
      <c r="AY133" s="233" t="s">
        <v>121</v>
      </c>
    </row>
    <row r="134" s="2" customFormat="1" ht="16.5" customHeight="1">
      <c r="A134" s="38"/>
      <c r="B134" s="39"/>
      <c r="C134" s="246" t="s">
        <v>195</v>
      </c>
      <c r="D134" s="246" t="s">
        <v>175</v>
      </c>
      <c r="E134" s="247" t="s">
        <v>196</v>
      </c>
      <c r="F134" s="248" t="s">
        <v>197</v>
      </c>
      <c r="G134" s="249" t="s">
        <v>164</v>
      </c>
      <c r="H134" s="250">
        <v>113.12000000000001</v>
      </c>
      <c r="I134" s="251"/>
      <c r="J134" s="252">
        <f>ROUND(I134*H134,2)</f>
        <v>0</v>
      </c>
      <c r="K134" s="248" t="s">
        <v>127</v>
      </c>
      <c r="L134" s="253"/>
      <c r="M134" s="254" t="s">
        <v>19</v>
      </c>
      <c r="N134" s="255" t="s">
        <v>40</v>
      </c>
      <c r="O134" s="84"/>
      <c r="P134" s="213">
        <f>O134*H134</f>
        <v>0</v>
      </c>
      <c r="Q134" s="213">
        <v>1</v>
      </c>
      <c r="R134" s="213">
        <f>Q134*H134</f>
        <v>113.12000000000001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174</v>
      </c>
      <c r="AT134" s="215" t="s">
        <v>175</v>
      </c>
      <c r="AU134" s="215" t="s">
        <v>79</v>
      </c>
      <c r="AY134" s="17" t="s">
        <v>121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77</v>
      </c>
      <c r="BK134" s="216">
        <f>ROUND(I134*H134,2)</f>
        <v>0</v>
      </c>
      <c r="BL134" s="17" t="s">
        <v>128</v>
      </c>
      <c r="BM134" s="215" t="s">
        <v>198</v>
      </c>
    </row>
    <row r="135" s="2" customFormat="1" ht="24.15" customHeight="1">
      <c r="A135" s="38"/>
      <c r="B135" s="39"/>
      <c r="C135" s="204" t="s">
        <v>199</v>
      </c>
      <c r="D135" s="204" t="s">
        <v>123</v>
      </c>
      <c r="E135" s="205" t="s">
        <v>200</v>
      </c>
      <c r="F135" s="206" t="s">
        <v>201</v>
      </c>
      <c r="G135" s="207" t="s">
        <v>126</v>
      </c>
      <c r="H135" s="208">
        <v>3993.8000000000002</v>
      </c>
      <c r="I135" s="209"/>
      <c r="J135" s="210">
        <f>ROUND(I135*H135,2)</f>
        <v>0</v>
      </c>
      <c r="K135" s="206" t="s">
        <v>127</v>
      </c>
      <c r="L135" s="44"/>
      <c r="M135" s="211" t="s">
        <v>19</v>
      </c>
      <c r="N135" s="212" t="s">
        <v>40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128</v>
      </c>
      <c r="AT135" s="215" t="s">
        <v>123</v>
      </c>
      <c r="AU135" s="215" t="s">
        <v>79</v>
      </c>
      <c r="AY135" s="17" t="s">
        <v>121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77</v>
      </c>
      <c r="BK135" s="216">
        <f>ROUND(I135*H135,2)</f>
        <v>0</v>
      </c>
      <c r="BL135" s="17" t="s">
        <v>128</v>
      </c>
      <c r="BM135" s="215" t="s">
        <v>202</v>
      </c>
    </row>
    <row r="136" s="2" customFormat="1">
      <c r="A136" s="38"/>
      <c r="B136" s="39"/>
      <c r="C136" s="40"/>
      <c r="D136" s="217" t="s">
        <v>130</v>
      </c>
      <c r="E136" s="40"/>
      <c r="F136" s="218" t="s">
        <v>203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130</v>
      </c>
      <c r="AU136" s="17" t="s">
        <v>79</v>
      </c>
    </row>
    <row r="137" s="2" customFormat="1">
      <c r="A137" s="38"/>
      <c r="B137" s="39"/>
      <c r="C137" s="40"/>
      <c r="D137" s="224" t="s">
        <v>156</v>
      </c>
      <c r="E137" s="40"/>
      <c r="F137" s="245" t="s">
        <v>204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156</v>
      </c>
      <c r="AU137" s="17" t="s">
        <v>79</v>
      </c>
    </row>
    <row r="138" s="13" customFormat="1">
      <c r="A138" s="13"/>
      <c r="B138" s="222"/>
      <c r="C138" s="223"/>
      <c r="D138" s="224" t="s">
        <v>137</v>
      </c>
      <c r="E138" s="225" t="s">
        <v>19</v>
      </c>
      <c r="F138" s="226" t="s">
        <v>205</v>
      </c>
      <c r="G138" s="223"/>
      <c r="H138" s="227">
        <v>3993.8000000000002</v>
      </c>
      <c r="I138" s="228"/>
      <c r="J138" s="223"/>
      <c r="K138" s="223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137</v>
      </c>
      <c r="AU138" s="233" t="s">
        <v>79</v>
      </c>
      <c r="AV138" s="13" t="s">
        <v>79</v>
      </c>
      <c r="AW138" s="13" t="s">
        <v>31</v>
      </c>
      <c r="AX138" s="13" t="s">
        <v>77</v>
      </c>
      <c r="AY138" s="233" t="s">
        <v>121</v>
      </c>
    </row>
    <row r="139" s="2" customFormat="1" ht="16.5" customHeight="1">
      <c r="A139" s="38"/>
      <c r="B139" s="39"/>
      <c r="C139" s="246" t="s">
        <v>206</v>
      </c>
      <c r="D139" s="246" t="s">
        <v>175</v>
      </c>
      <c r="E139" s="247" t="s">
        <v>207</v>
      </c>
      <c r="F139" s="248" t="s">
        <v>208</v>
      </c>
      <c r="G139" s="249" t="s">
        <v>164</v>
      </c>
      <c r="H139" s="250">
        <v>1198.1400000000001</v>
      </c>
      <c r="I139" s="251"/>
      <c r="J139" s="252">
        <f>ROUND(I139*H139,2)</f>
        <v>0</v>
      </c>
      <c r="K139" s="248" t="s">
        <v>127</v>
      </c>
      <c r="L139" s="253"/>
      <c r="M139" s="254" t="s">
        <v>19</v>
      </c>
      <c r="N139" s="255" t="s">
        <v>40</v>
      </c>
      <c r="O139" s="84"/>
      <c r="P139" s="213">
        <f>O139*H139</f>
        <v>0</v>
      </c>
      <c r="Q139" s="213">
        <v>1</v>
      </c>
      <c r="R139" s="213">
        <f>Q139*H139</f>
        <v>1198.1400000000001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174</v>
      </c>
      <c r="AT139" s="215" t="s">
        <v>175</v>
      </c>
      <c r="AU139" s="215" t="s">
        <v>79</v>
      </c>
      <c r="AY139" s="17" t="s">
        <v>121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77</v>
      </c>
      <c r="BK139" s="216">
        <f>ROUND(I139*H139,2)</f>
        <v>0</v>
      </c>
      <c r="BL139" s="17" t="s">
        <v>128</v>
      </c>
      <c r="BM139" s="215" t="s">
        <v>209</v>
      </c>
    </row>
    <row r="140" s="2" customFormat="1">
      <c r="A140" s="38"/>
      <c r="B140" s="39"/>
      <c r="C140" s="40"/>
      <c r="D140" s="224" t="s">
        <v>156</v>
      </c>
      <c r="E140" s="40"/>
      <c r="F140" s="245" t="s">
        <v>210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156</v>
      </c>
      <c r="AU140" s="17" t="s">
        <v>79</v>
      </c>
    </row>
    <row r="141" s="13" customFormat="1">
      <c r="A141" s="13"/>
      <c r="B141" s="222"/>
      <c r="C141" s="223"/>
      <c r="D141" s="224" t="s">
        <v>137</v>
      </c>
      <c r="E141" s="225" t="s">
        <v>19</v>
      </c>
      <c r="F141" s="226" t="s">
        <v>211</v>
      </c>
      <c r="G141" s="223"/>
      <c r="H141" s="227">
        <v>1198.1400000000001</v>
      </c>
      <c r="I141" s="228"/>
      <c r="J141" s="223"/>
      <c r="K141" s="223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137</v>
      </c>
      <c r="AU141" s="233" t="s">
        <v>79</v>
      </c>
      <c r="AV141" s="13" t="s">
        <v>79</v>
      </c>
      <c r="AW141" s="13" t="s">
        <v>31</v>
      </c>
      <c r="AX141" s="13" t="s">
        <v>77</v>
      </c>
      <c r="AY141" s="233" t="s">
        <v>121</v>
      </c>
    </row>
    <row r="142" s="2" customFormat="1" ht="21.75" customHeight="1">
      <c r="A142" s="38"/>
      <c r="B142" s="39"/>
      <c r="C142" s="204" t="s">
        <v>212</v>
      </c>
      <c r="D142" s="204" t="s">
        <v>123</v>
      </c>
      <c r="E142" s="205" t="s">
        <v>213</v>
      </c>
      <c r="F142" s="206" t="s">
        <v>214</v>
      </c>
      <c r="G142" s="207" t="s">
        <v>126</v>
      </c>
      <c r="H142" s="208">
        <v>4664.076</v>
      </c>
      <c r="I142" s="209"/>
      <c r="J142" s="210">
        <f>ROUND(I142*H142,2)</f>
        <v>0</v>
      </c>
      <c r="K142" s="206" t="s">
        <v>127</v>
      </c>
      <c r="L142" s="44"/>
      <c r="M142" s="211" t="s">
        <v>19</v>
      </c>
      <c r="N142" s="212" t="s">
        <v>40</v>
      </c>
      <c r="O142" s="84"/>
      <c r="P142" s="213">
        <f>O142*H142</f>
        <v>0</v>
      </c>
      <c r="Q142" s="213">
        <v>0.36834</v>
      </c>
      <c r="R142" s="213">
        <f>Q142*H142</f>
        <v>1717.9657538399999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128</v>
      </c>
      <c r="AT142" s="215" t="s">
        <v>123</v>
      </c>
      <c r="AU142" s="215" t="s">
        <v>79</v>
      </c>
      <c r="AY142" s="17" t="s">
        <v>121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77</v>
      </c>
      <c r="BK142" s="216">
        <f>ROUND(I142*H142,2)</f>
        <v>0</v>
      </c>
      <c r="BL142" s="17" t="s">
        <v>128</v>
      </c>
      <c r="BM142" s="215" t="s">
        <v>215</v>
      </c>
    </row>
    <row r="143" s="2" customFormat="1">
      <c r="A143" s="38"/>
      <c r="B143" s="39"/>
      <c r="C143" s="40"/>
      <c r="D143" s="217" t="s">
        <v>130</v>
      </c>
      <c r="E143" s="40"/>
      <c r="F143" s="218" t="s">
        <v>216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130</v>
      </c>
      <c r="AU143" s="17" t="s">
        <v>79</v>
      </c>
    </row>
    <row r="144" s="13" customFormat="1">
      <c r="A144" s="13"/>
      <c r="B144" s="222"/>
      <c r="C144" s="223"/>
      <c r="D144" s="224" t="s">
        <v>137</v>
      </c>
      <c r="E144" s="225" t="s">
        <v>19</v>
      </c>
      <c r="F144" s="226" t="s">
        <v>217</v>
      </c>
      <c r="G144" s="223"/>
      <c r="H144" s="227">
        <v>4664.076</v>
      </c>
      <c r="I144" s="228"/>
      <c r="J144" s="223"/>
      <c r="K144" s="223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137</v>
      </c>
      <c r="AU144" s="233" t="s">
        <v>79</v>
      </c>
      <c r="AV144" s="13" t="s">
        <v>79</v>
      </c>
      <c r="AW144" s="13" t="s">
        <v>31</v>
      </c>
      <c r="AX144" s="13" t="s">
        <v>77</v>
      </c>
      <c r="AY144" s="233" t="s">
        <v>121</v>
      </c>
    </row>
    <row r="145" s="2" customFormat="1" ht="21.75" customHeight="1">
      <c r="A145" s="38"/>
      <c r="B145" s="39"/>
      <c r="C145" s="204" t="s">
        <v>8</v>
      </c>
      <c r="D145" s="204" t="s">
        <v>123</v>
      </c>
      <c r="E145" s="205" t="s">
        <v>218</v>
      </c>
      <c r="F145" s="206" t="s">
        <v>219</v>
      </c>
      <c r="G145" s="207" t="s">
        <v>126</v>
      </c>
      <c r="H145" s="208">
        <v>4928.9840000000004</v>
      </c>
      <c r="I145" s="209"/>
      <c r="J145" s="210">
        <f>ROUND(I145*H145,2)</f>
        <v>0</v>
      </c>
      <c r="K145" s="206" t="s">
        <v>127</v>
      </c>
      <c r="L145" s="44"/>
      <c r="M145" s="211" t="s">
        <v>19</v>
      </c>
      <c r="N145" s="212" t="s">
        <v>40</v>
      </c>
      <c r="O145" s="84"/>
      <c r="P145" s="213">
        <f>O145*H145</f>
        <v>0</v>
      </c>
      <c r="Q145" s="213">
        <v>0.34499999999999997</v>
      </c>
      <c r="R145" s="213">
        <f>Q145*H145</f>
        <v>1700.49948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128</v>
      </c>
      <c r="AT145" s="215" t="s">
        <v>123</v>
      </c>
      <c r="AU145" s="215" t="s">
        <v>79</v>
      </c>
      <c r="AY145" s="17" t="s">
        <v>121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77</v>
      </c>
      <c r="BK145" s="216">
        <f>ROUND(I145*H145,2)</f>
        <v>0</v>
      </c>
      <c r="BL145" s="17" t="s">
        <v>128</v>
      </c>
      <c r="BM145" s="215" t="s">
        <v>220</v>
      </c>
    </row>
    <row r="146" s="2" customFormat="1">
      <c r="A146" s="38"/>
      <c r="B146" s="39"/>
      <c r="C146" s="40"/>
      <c r="D146" s="217" t="s">
        <v>130</v>
      </c>
      <c r="E146" s="40"/>
      <c r="F146" s="218" t="s">
        <v>221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130</v>
      </c>
      <c r="AU146" s="17" t="s">
        <v>79</v>
      </c>
    </row>
    <row r="147" s="13" customFormat="1">
      <c r="A147" s="13"/>
      <c r="B147" s="222"/>
      <c r="C147" s="223"/>
      <c r="D147" s="224" t="s">
        <v>137</v>
      </c>
      <c r="E147" s="225" t="s">
        <v>19</v>
      </c>
      <c r="F147" s="226" t="s">
        <v>222</v>
      </c>
      <c r="G147" s="223"/>
      <c r="H147" s="227">
        <v>4928.9840000000004</v>
      </c>
      <c r="I147" s="228"/>
      <c r="J147" s="223"/>
      <c r="K147" s="223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137</v>
      </c>
      <c r="AU147" s="233" t="s">
        <v>79</v>
      </c>
      <c r="AV147" s="13" t="s">
        <v>79</v>
      </c>
      <c r="AW147" s="13" t="s">
        <v>31</v>
      </c>
      <c r="AX147" s="13" t="s">
        <v>77</v>
      </c>
      <c r="AY147" s="233" t="s">
        <v>121</v>
      </c>
    </row>
    <row r="148" s="2" customFormat="1" ht="24.15" customHeight="1">
      <c r="A148" s="38"/>
      <c r="B148" s="39"/>
      <c r="C148" s="204" t="s">
        <v>223</v>
      </c>
      <c r="D148" s="204" t="s">
        <v>123</v>
      </c>
      <c r="E148" s="205" t="s">
        <v>224</v>
      </c>
      <c r="F148" s="206" t="s">
        <v>225</v>
      </c>
      <c r="G148" s="207" t="s">
        <v>126</v>
      </c>
      <c r="H148" s="208">
        <v>3620.355</v>
      </c>
      <c r="I148" s="209"/>
      <c r="J148" s="210">
        <f>ROUND(I148*H148,2)</f>
        <v>0</v>
      </c>
      <c r="K148" s="206" t="s">
        <v>127</v>
      </c>
      <c r="L148" s="44"/>
      <c r="M148" s="211" t="s">
        <v>19</v>
      </c>
      <c r="N148" s="212" t="s">
        <v>40</v>
      </c>
      <c r="O148" s="84"/>
      <c r="P148" s="213">
        <f>O148*H148</f>
        <v>0</v>
      </c>
      <c r="Q148" s="213">
        <v>0.15826000000000001</v>
      </c>
      <c r="R148" s="213">
        <f>Q148*H148</f>
        <v>572.95738230000006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128</v>
      </c>
      <c r="AT148" s="215" t="s">
        <v>123</v>
      </c>
      <c r="AU148" s="215" t="s">
        <v>79</v>
      </c>
      <c r="AY148" s="17" t="s">
        <v>121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77</v>
      </c>
      <c r="BK148" s="216">
        <f>ROUND(I148*H148,2)</f>
        <v>0</v>
      </c>
      <c r="BL148" s="17" t="s">
        <v>128</v>
      </c>
      <c r="BM148" s="215" t="s">
        <v>226</v>
      </c>
    </row>
    <row r="149" s="2" customFormat="1">
      <c r="A149" s="38"/>
      <c r="B149" s="39"/>
      <c r="C149" s="40"/>
      <c r="D149" s="217" t="s">
        <v>130</v>
      </c>
      <c r="E149" s="40"/>
      <c r="F149" s="218" t="s">
        <v>227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130</v>
      </c>
      <c r="AU149" s="17" t="s">
        <v>79</v>
      </c>
    </row>
    <row r="150" s="13" customFormat="1">
      <c r="A150" s="13"/>
      <c r="B150" s="222"/>
      <c r="C150" s="223"/>
      <c r="D150" s="224" t="s">
        <v>137</v>
      </c>
      <c r="E150" s="225" t="s">
        <v>19</v>
      </c>
      <c r="F150" s="226" t="s">
        <v>228</v>
      </c>
      <c r="G150" s="223"/>
      <c r="H150" s="227">
        <v>3620.355</v>
      </c>
      <c r="I150" s="228"/>
      <c r="J150" s="223"/>
      <c r="K150" s="223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137</v>
      </c>
      <c r="AU150" s="233" t="s">
        <v>79</v>
      </c>
      <c r="AV150" s="13" t="s">
        <v>79</v>
      </c>
      <c r="AW150" s="13" t="s">
        <v>31</v>
      </c>
      <c r="AX150" s="13" t="s">
        <v>77</v>
      </c>
      <c r="AY150" s="233" t="s">
        <v>121</v>
      </c>
    </row>
    <row r="151" s="2" customFormat="1" ht="24.15" customHeight="1">
      <c r="A151" s="38"/>
      <c r="B151" s="39"/>
      <c r="C151" s="204" t="s">
        <v>229</v>
      </c>
      <c r="D151" s="204" t="s">
        <v>123</v>
      </c>
      <c r="E151" s="205" t="s">
        <v>230</v>
      </c>
      <c r="F151" s="206" t="s">
        <v>231</v>
      </c>
      <c r="G151" s="207" t="s">
        <v>126</v>
      </c>
      <c r="H151" s="208">
        <v>840.20000000000005</v>
      </c>
      <c r="I151" s="209"/>
      <c r="J151" s="210">
        <f>ROUND(I151*H151,2)</f>
        <v>0</v>
      </c>
      <c r="K151" s="206" t="s">
        <v>127</v>
      </c>
      <c r="L151" s="44"/>
      <c r="M151" s="211" t="s">
        <v>19</v>
      </c>
      <c r="N151" s="212" t="s">
        <v>40</v>
      </c>
      <c r="O151" s="84"/>
      <c r="P151" s="213">
        <f>O151*H151</f>
        <v>0</v>
      </c>
      <c r="Q151" s="213">
        <v>0.216</v>
      </c>
      <c r="R151" s="213">
        <f>Q151*H151</f>
        <v>181.48320000000001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128</v>
      </c>
      <c r="AT151" s="215" t="s">
        <v>123</v>
      </c>
      <c r="AU151" s="215" t="s">
        <v>79</v>
      </c>
      <c r="AY151" s="17" t="s">
        <v>121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77</v>
      </c>
      <c r="BK151" s="216">
        <f>ROUND(I151*H151,2)</f>
        <v>0</v>
      </c>
      <c r="BL151" s="17" t="s">
        <v>128</v>
      </c>
      <c r="BM151" s="215" t="s">
        <v>232</v>
      </c>
    </row>
    <row r="152" s="2" customFormat="1">
      <c r="A152" s="38"/>
      <c r="B152" s="39"/>
      <c r="C152" s="40"/>
      <c r="D152" s="217" t="s">
        <v>130</v>
      </c>
      <c r="E152" s="40"/>
      <c r="F152" s="218" t="s">
        <v>233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130</v>
      </c>
      <c r="AU152" s="17" t="s">
        <v>79</v>
      </c>
    </row>
    <row r="153" s="13" customFormat="1">
      <c r="A153" s="13"/>
      <c r="B153" s="222"/>
      <c r="C153" s="223"/>
      <c r="D153" s="224" t="s">
        <v>137</v>
      </c>
      <c r="E153" s="225" t="s">
        <v>19</v>
      </c>
      <c r="F153" s="226" t="s">
        <v>234</v>
      </c>
      <c r="G153" s="223"/>
      <c r="H153" s="227">
        <v>840.20000000000005</v>
      </c>
      <c r="I153" s="228"/>
      <c r="J153" s="223"/>
      <c r="K153" s="223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137</v>
      </c>
      <c r="AU153" s="233" t="s">
        <v>79</v>
      </c>
      <c r="AV153" s="13" t="s">
        <v>79</v>
      </c>
      <c r="AW153" s="13" t="s">
        <v>31</v>
      </c>
      <c r="AX153" s="13" t="s">
        <v>77</v>
      </c>
      <c r="AY153" s="233" t="s">
        <v>121</v>
      </c>
    </row>
    <row r="154" s="2" customFormat="1" ht="16.5" customHeight="1">
      <c r="A154" s="38"/>
      <c r="B154" s="39"/>
      <c r="C154" s="204" t="s">
        <v>235</v>
      </c>
      <c r="D154" s="204" t="s">
        <v>123</v>
      </c>
      <c r="E154" s="205" t="s">
        <v>236</v>
      </c>
      <c r="F154" s="206" t="s">
        <v>237</v>
      </c>
      <c r="G154" s="207" t="s">
        <v>126</v>
      </c>
      <c r="H154" s="208">
        <v>3620.355</v>
      </c>
      <c r="I154" s="209"/>
      <c r="J154" s="210">
        <f>ROUND(I154*H154,2)</f>
        <v>0</v>
      </c>
      <c r="K154" s="206" t="s">
        <v>127</v>
      </c>
      <c r="L154" s="44"/>
      <c r="M154" s="211" t="s">
        <v>19</v>
      </c>
      <c r="N154" s="212" t="s">
        <v>40</v>
      </c>
      <c r="O154" s="84"/>
      <c r="P154" s="213">
        <f>O154*H154</f>
        <v>0</v>
      </c>
      <c r="Q154" s="213">
        <v>0.0060099999999999997</v>
      </c>
      <c r="R154" s="213">
        <f>Q154*H154</f>
        <v>21.75833355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128</v>
      </c>
      <c r="AT154" s="215" t="s">
        <v>123</v>
      </c>
      <c r="AU154" s="215" t="s">
        <v>79</v>
      </c>
      <c r="AY154" s="17" t="s">
        <v>121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77</v>
      </c>
      <c r="BK154" s="216">
        <f>ROUND(I154*H154,2)</f>
        <v>0</v>
      </c>
      <c r="BL154" s="17" t="s">
        <v>128</v>
      </c>
      <c r="BM154" s="215" t="s">
        <v>238</v>
      </c>
    </row>
    <row r="155" s="2" customFormat="1">
      <c r="A155" s="38"/>
      <c r="B155" s="39"/>
      <c r="C155" s="40"/>
      <c r="D155" s="217" t="s">
        <v>130</v>
      </c>
      <c r="E155" s="40"/>
      <c r="F155" s="218" t="s">
        <v>239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130</v>
      </c>
      <c r="AU155" s="17" t="s">
        <v>79</v>
      </c>
    </row>
    <row r="156" s="13" customFormat="1">
      <c r="A156" s="13"/>
      <c r="B156" s="222"/>
      <c r="C156" s="223"/>
      <c r="D156" s="224" t="s">
        <v>137</v>
      </c>
      <c r="E156" s="225" t="s">
        <v>19</v>
      </c>
      <c r="F156" s="226" t="s">
        <v>228</v>
      </c>
      <c r="G156" s="223"/>
      <c r="H156" s="227">
        <v>3620.355</v>
      </c>
      <c r="I156" s="228"/>
      <c r="J156" s="223"/>
      <c r="K156" s="223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137</v>
      </c>
      <c r="AU156" s="233" t="s">
        <v>79</v>
      </c>
      <c r="AV156" s="13" t="s">
        <v>79</v>
      </c>
      <c r="AW156" s="13" t="s">
        <v>31</v>
      </c>
      <c r="AX156" s="13" t="s">
        <v>77</v>
      </c>
      <c r="AY156" s="233" t="s">
        <v>121</v>
      </c>
    </row>
    <row r="157" s="2" customFormat="1" ht="16.5" customHeight="1">
      <c r="A157" s="38"/>
      <c r="B157" s="39"/>
      <c r="C157" s="204" t="s">
        <v>240</v>
      </c>
      <c r="D157" s="204" t="s">
        <v>123</v>
      </c>
      <c r="E157" s="205" t="s">
        <v>241</v>
      </c>
      <c r="F157" s="206" t="s">
        <v>242</v>
      </c>
      <c r="G157" s="207" t="s">
        <v>126</v>
      </c>
      <c r="H157" s="208">
        <v>3567.3780000000002</v>
      </c>
      <c r="I157" s="209"/>
      <c r="J157" s="210">
        <f>ROUND(I157*H157,2)</f>
        <v>0</v>
      </c>
      <c r="K157" s="206" t="s">
        <v>127</v>
      </c>
      <c r="L157" s="44"/>
      <c r="M157" s="211" t="s">
        <v>19</v>
      </c>
      <c r="N157" s="212" t="s">
        <v>40</v>
      </c>
      <c r="O157" s="84"/>
      <c r="P157" s="213">
        <f>O157*H157</f>
        <v>0</v>
      </c>
      <c r="Q157" s="213">
        <v>0.00051000000000000004</v>
      </c>
      <c r="R157" s="213">
        <f>Q157*H157</f>
        <v>1.8193627800000003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128</v>
      </c>
      <c r="AT157" s="215" t="s">
        <v>123</v>
      </c>
      <c r="AU157" s="215" t="s">
        <v>79</v>
      </c>
      <c r="AY157" s="17" t="s">
        <v>121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77</v>
      </c>
      <c r="BK157" s="216">
        <f>ROUND(I157*H157,2)</f>
        <v>0</v>
      </c>
      <c r="BL157" s="17" t="s">
        <v>128</v>
      </c>
      <c r="BM157" s="215" t="s">
        <v>243</v>
      </c>
    </row>
    <row r="158" s="2" customFormat="1">
      <c r="A158" s="38"/>
      <c r="B158" s="39"/>
      <c r="C158" s="40"/>
      <c r="D158" s="217" t="s">
        <v>130</v>
      </c>
      <c r="E158" s="40"/>
      <c r="F158" s="218" t="s">
        <v>244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130</v>
      </c>
      <c r="AU158" s="17" t="s">
        <v>79</v>
      </c>
    </row>
    <row r="159" s="13" customFormat="1">
      <c r="A159" s="13"/>
      <c r="B159" s="222"/>
      <c r="C159" s="223"/>
      <c r="D159" s="224" t="s">
        <v>137</v>
      </c>
      <c r="E159" s="225" t="s">
        <v>19</v>
      </c>
      <c r="F159" s="226" t="s">
        <v>245</v>
      </c>
      <c r="G159" s="223"/>
      <c r="H159" s="227">
        <v>3567.3780000000002</v>
      </c>
      <c r="I159" s="228"/>
      <c r="J159" s="223"/>
      <c r="K159" s="223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137</v>
      </c>
      <c r="AU159" s="233" t="s">
        <v>79</v>
      </c>
      <c r="AV159" s="13" t="s">
        <v>79</v>
      </c>
      <c r="AW159" s="13" t="s">
        <v>31</v>
      </c>
      <c r="AX159" s="13" t="s">
        <v>77</v>
      </c>
      <c r="AY159" s="233" t="s">
        <v>121</v>
      </c>
    </row>
    <row r="160" s="2" customFormat="1" ht="24.15" customHeight="1">
      <c r="A160" s="38"/>
      <c r="B160" s="39"/>
      <c r="C160" s="204" t="s">
        <v>246</v>
      </c>
      <c r="D160" s="204" t="s">
        <v>123</v>
      </c>
      <c r="E160" s="205" t="s">
        <v>247</v>
      </c>
      <c r="F160" s="206" t="s">
        <v>248</v>
      </c>
      <c r="G160" s="207" t="s">
        <v>126</v>
      </c>
      <c r="H160" s="208">
        <v>3567.3780000000002</v>
      </c>
      <c r="I160" s="209"/>
      <c r="J160" s="210">
        <f>ROUND(I160*H160,2)</f>
        <v>0</v>
      </c>
      <c r="K160" s="206" t="s">
        <v>127</v>
      </c>
      <c r="L160" s="44"/>
      <c r="M160" s="211" t="s">
        <v>19</v>
      </c>
      <c r="N160" s="212" t="s">
        <v>40</v>
      </c>
      <c r="O160" s="84"/>
      <c r="P160" s="213">
        <f>O160*H160</f>
        <v>0</v>
      </c>
      <c r="Q160" s="213">
        <v>0.10373</v>
      </c>
      <c r="R160" s="213">
        <f>Q160*H160</f>
        <v>370.04411994000003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128</v>
      </c>
      <c r="AT160" s="215" t="s">
        <v>123</v>
      </c>
      <c r="AU160" s="215" t="s">
        <v>79</v>
      </c>
      <c r="AY160" s="17" t="s">
        <v>121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77</v>
      </c>
      <c r="BK160" s="216">
        <f>ROUND(I160*H160,2)</f>
        <v>0</v>
      </c>
      <c r="BL160" s="17" t="s">
        <v>128</v>
      </c>
      <c r="BM160" s="215" t="s">
        <v>249</v>
      </c>
    </row>
    <row r="161" s="2" customFormat="1">
      <c r="A161" s="38"/>
      <c r="B161" s="39"/>
      <c r="C161" s="40"/>
      <c r="D161" s="217" t="s">
        <v>130</v>
      </c>
      <c r="E161" s="40"/>
      <c r="F161" s="218" t="s">
        <v>250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130</v>
      </c>
      <c r="AU161" s="17" t="s">
        <v>79</v>
      </c>
    </row>
    <row r="162" s="13" customFormat="1">
      <c r="A162" s="13"/>
      <c r="B162" s="222"/>
      <c r="C162" s="223"/>
      <c r="D162" s="224" t="s">
        <v>137</v>
      </c>
      <c r="E162" s="225" t="s">
        <v>19</v>
      </c>
      <c r="F162" s="226" t="s">
        <v>245</v>
      </c>
      <c r="G162" s="223"/>
      <c r="H162" s="227">
        <v>3567.3780000000002</v>
      </c>
      <c r="I162" s="228"/>
      <c r="J162" s="223"/>
      <c r="K162" s="223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137</v>
      </c>
      <c r="AU162" s="233" t="s">
        <v>79</v>
      </c>
      <c r="AV162" s="13" t="s">
        <v>79</v>
      </c>
      <c r="AW162" s="13" t="s">
        <v>31</v>
      </c>
      <c r="AX162" s="13" t="s">
        <v>77</v>
      </c>
      <c r="AY162" s="233" t="s">
        <v>121</v>
      </c>
    </row>
    <row r="163" s="12" customFormat="1" ht="22.8" customHeight="1">
      <c r="A163" s="12"/>
      <c r="B163" s="188"/>
      <c r="C163" s="189"/>
      <c r="D163" s="190" t="s">
        <v>68</v>
      </c>
      <c r="E163" s="202" t="s">
        <v>182</v>
      </c>
      <c r="F163" s="202" t="s">
        <v>251</v>
      </c>
      <c r="G163" s="189"/>
      <c r="H163" s="189"/>
      <c r="I163" s="192"/>
      <c r="J163" s="203">
        <f>BK163</f>
        <v>0</v>
      </c>
      <c r="K163" s="189"/>
      <c r="L163" s="194"/>
      <c r="M163" s="195"/>
      <c r="N163" s="196"/>
      <c r="O163" s="196"/>
      <c r="P163" s="197">
        <f>SUM(P164:P184)</f>
        <v>0</v>
      </c>
      <c r="Q163" s="196"/>
      <c r="R163" s="197">
        <f>SUM(R164:R184)</f>
        <v>13.946121524000001</v>
      </c>
      <c r="S163" s="196"/>
      <c r="T163" s="198">
        <f>SUM(T164:T184)</f>
        <v>100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9" t="s">
        <v>77</v>
      </c>
      <c r="AT163" s="200" t="s">
        <v>68</v>
      </c>
      <c r="AU163" s="200" t="s">
        <v>77</v>
      </c>
      <c r="AY163" s="199" t="s">
        <v>121</v>
      </c>
      <c r="BK163" s="201">
        <f>SUM(BK164:BK184)</f>
        <v>0</v>
      </c>
    </row>
    <row r="164" s="2" customFormat="1" ht="24.15" customHeight="1">
      <c r="A164" s="38"/>
      <c r="B164" s="39"/>
      <c r="C164" s="204" t="s">
        <v>7</v>
      </c>
      <c r="D164" s="204" t="s">
        <v>123</v>
      </c>
      <c r="E164" s="205" t="s">
        <v>252</v>
      </c>
      <c r="F164" s="206" t="s">
        <v>253</v>
      </c>
      <c r="G164" s="207" t="s">
        <v>254</v>
      </c>
      <c r="H164" s="208">
        <v>52.700000000000003</v>
      </c>
      <c r="I164" s="209"/>
      <c r="J164" s="210">
        <f>ROUND(I164*H164,2)</f>
        <v>0</v>
      </c>
      <c r="K164" s="206" t="s">
        <v>127</v>
      </c>
      <c r="L164" s="44"/>
      <c r="M164" s="211" t="s">
        <v>19</v>
      </c>
      <c r="N164" s="212" t="s">
        <v>40</v>
      </c>
      <c r="O164" s="84"/>
      <c r="P164" s="213">
        <f>O164*H164</f>
        <v>0</v>
      </c>
      <c r="Q164" s="213">
        <v>0.15539952000000001</v>
      </c>
      <c r="R164" s="213">
        <f>Q164*H164</f>
        <v>8.1895547040000007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128</v>
      </c>
      <c r="AT164" s="215" t="s">
        <v>123</v>
      </c>
      <c r="AU164" s="215" t="s">
        <v>79</v>
      </c>
      <c r="AY164" s="17" t="s">
        <v>121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77</v>
      </c>
      <c r="BK164" s="216">
        <f>ROUND(I164*H164,2)</f>
        <v>0</v>
      </c>
      <c r="BL164" s="17" t="s">
        <v>128</v>
      </c>
      <c r="BM164" s="215" t="s">
        <v>255</v>
      </c>
    </row>
    <row r="165" s="2" customFormat="1">
      <c r="A165" s="38"/>
      <c r="B165" s="39"/>
      <c r="C165" s="40"/>
      <c r="D165" s="217" t="s">
        <v>130</v>
      </c>
      <c r="E165" s="40"/>
      <c r="F165" s="218" t="s">
        <v>256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130</v>
      </c>
      <c r="AU165" s="17" t="s">
        <v>79</v>
      </c>
    </row>
    <row r="166" s="2" customFormat="1">
      <c r="A166" s="38"/>
      <c r="B166" s="39"/>
      <c r="C166" s="40"/>
      <c r="D166" s="224" t="s">
        <v>156</v>
      </c>
      <c r="E166" s="40"/>
      <c r="F166" s="245" t="s">
        <v>257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156</v>
      </c>
      <c r="AU166" s="17" t="s">
        <v>79</v>
      </c>
    </row>
    <row r="167" s="13" customFormat="1">
      <c r="A167" s="13"/>
      <c r="B167" s="222"/>
      <c r="C167" s="223"/>
      <c r="D167" s="224" t="s">
        <v>137</v>
      </c>
      <c r="E167" s="225" t="s">
        <v>19</v>
      </c>
      <c r="F167" s="226" t="s">
        <v>258</v>
      </c>
      <c r="G167" s="223"/>
      <c r="H167" s="227">
        <v>48.700000000000003</v>
      </c>
      <c r="I167" s="228"/>
      <c r="J167" s="223"/>
      <c r="K167" s="223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137</v>
      </c>
      <c r="AU167" s="233" t="s">
        <v>79</v>
      </c>
      <c r="AV167" s="13" t="s">
        <v>79</v>
      </c>
      <c r="AW167" s="13" t="s">
        <v>31</v>
      </c>
      <c r="AX167" s="13" t="s">
        <v>69</v>
      </c>
      <c r="AY167" s="233" t="s">
        <v>121</v>
      </c>
    </row>
    <row r="168" s="13" customFormat="1">
      <c r="A168" s="13"/>
      <c r="B168" s="222"/>
      <c r="C168" s="223"/>
      <c r="D168" s="224" t="s">
        <v>137</v>
      </c>
      <c r="E168" s="225" t="s">
        <v>19</v>
      </c>
      <c r="F168" s="226" t="s">
        <v>259</v>
      </c>
      <c r="G168" s="223"/>
      <c r="H168" s="227">
        <v>4</v>
      </c>
      <c r="I168" s="228"/>
      <c r="J168" s="223"/>
      <c r="K168" s="223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137</v>
      </c>
      <c r="AU168" s="233" t="s">
        <v>79</v>
      </c>
      <c r="AV168" s="13" t="s">
        <v>79</v>
      </c>
      <c r="AW168" s="13" t="s">
        <v>31</v>
      </c>
      <c r="AX168" s="13" t="s">
        <v>69</v>
      </c>
      <c r="AY168" s="233" t="s">
        <v>121</v>
      </c>
    </row>
    <row r="169" s="14" customFormat="1">
      <c r="A169" s="14"/>
      <c r="B169" s="234"/>
      <c r="C169" s="235"/>
      <c r="D169" s="224" t="s">
        <v>137</v>
      </c>
      <c r="E169" s="236" t="s">
        <v>19</v>
      </c>
      <c r="F169" s="237" t="s">
        <v>140</v>
      </c>
      <c r="G169" s="235"/>
      <c r="H169" s="238">
        <v>52.700000000000003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137</v>
      </c>
      <c r="AU169" s="244" t="s">
        <v>79</v>
      </c>
      <c r="AV169" s="14" t="s">
        <v>128</v>
      </c>
      <c r="AW169" s="14" t="s">
        <v>31</v>
      </c>
      <c r="AX169" s="14" t="s">
        <v>77</v>
      </c>
      <c r="AY169" s="244" t="s">
        <v>121</v>
      </c>
    </row>
    <row r="170" s="2" customFormat="1" ht="16.5" customHeight="1">
      <c r="A170" s="38"/>
      <c r="B170" s="39"/>
      <c r="C170" s="246" t="s">
        <v>260</v>
      </c>
      <c r="D170" s="246" t="s">
        <v>175</v>
      </c>
      <c r="E170" s="247" t="s">
        <v>261</v>
      </c>
      <c r="F170" s="248" t="s">
        <v>262</v>
      </c>
      <c r="G170" s="249" t="s">
        <v>254</v>
      </c>
      <c r="H170" s="250">
        <v>52.700000000000003</v>
      </c>
      <c r="I170" s="251"/>
      <c r="J170" s="252">
        <f>ROUND(I170*H170,2)</f>
        <v>0</v>
      </c>
      <c r="K170" s="248" t="s">
        <v>127</v>
      </c>
      <c r="L170" s="253"/>
      <c r="M170" s="254" t="s">
        <v>19</v>
      </c>
      <c r="N170" s="255" t="s">
        <v>40</v>
      </c>
      <c r="O170" s="84"/>
      <c r="P170" s="213">
        <f>O170*H170</f>
        <v>0</v>
      </c>
      <c r="Q170" s="213">
        <v>0.048300000000000003</v>
      </c>
      <c r="R170" s="213">
        <f>Q170*H170</f>
        <v>2.5454100000000004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174</v>
      </c>
      <c r="AT170" s="215" t="s">
        <v>175</v>
      </c>
      <c r="AU170" s="215" t="s">
        <v>79</v>
      </c>
      <c r="AY170" s="17" t="s">
        <v>121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77</v>
      </c>
      <c r="BK170" s="216">
        <f>ROUND(I170*H170,2)</f>
        <v>0</v>
      </c>
      <c r="BL170" s="17" t="s">
        <v>128</v>
      </c>
      <c r="BM170" s="215" t="s">
        <v>263</v>
      </c>
    </row>
    <row r="171" s="2" customFormat="1" ht="16.5" customHeight="1">
      <c r="A171" s="38"/>
      <c r="B171" s="39"/>
      <c r="C171" s="204" t="s">
        <v>264</v>
      </c>
      <c r="D171" s="204" t="s">
        <v>123</v>
      </c>
      <c r="E171" s="205" t="s">
        <v>265</v>
      </c>
      <c r="F171" s="206" t="s">
        <v>266</v>
      </c>
      <c r="G171" s="207" t="s">
        <v>134</v>
      </c>
      <c r="H171" s="208">
        <v>1.423</v>
      </c>
      <c r="I171" s="209"/>
      <c r="J171" s="210">
        <f>ROUND(I171*H171,2)</f>
        <v>0</v>
      </c>
      <c r="K171" s="206" t="s">
        <v>127</v>
      </c>
      <c r="L171" s="44"/>
      <c r="M171" s="211" t="s">
        <v>19</v>
      </c>
      <c r="N171" s="212" t="s">
        <v>40</v>
      </c>
      <c r="O171" s="84"/>
      <c r="P171" s="213">
        <f>O171*H171</f>
        <v>0</v>
      </c>
      <c r="Q171" s="213">
        <v>2.2563399999999998</v>
      </c>
      <c r="R171" s="213">
        <f>Q171*H171</f>
        <v>3.2107718199999997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128</v>
      </c>
      <c r="AT171" s="215" t="s">
        <v>123</v>
      </c>
      <c r="AU171" s="215" t="s">
        <v>79</v>
      </c>
      <c r="AY171" s="17" t="s">
        <v>121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77</v>
      </c>
      <c r="BK171" s="216">
        <f>ROUND(I171*H171,2)</f>
        <v>0</v>
      </c>
      <c r="BL171" s="17" t="s">
        <v>128</v>
      </c>
      <c r="BM171" s="215" t="s">
        <v>267</v>
      </c>
    </row>
    <row r="172" s="2" customFormat="1">
      <c r="A172" s="38"/>
      <c r="B172" s="39"/>
      <c r="C172" s="40"/>
      <c r="D172" s="217" t="s">
        <v>130</v>
      </c>
      <c r="E172" s="40"/>
      <c r="F172" s="218" t="s">
        <v>268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130</v>
      </c>
      <c r="AU172" s="17" t="s">
        <v>79</v>
      </c>
    </row>
    <row r="173" s="2" customFormat="1">
      <c r="A173" s="38"/>
      <c r="B173" s="39"/>
      <c r="C173" s="40"/>
      <c r="D173" s="224" t="s">
        <v>156</v>
      </c>
      <c r="E173" s="40"/>
      <c r="F173" s="245" t="s">
        <v>257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156</v>
      </c>
      <c r="AU173" s="17" t="s">
        <v>79</v>
      </c>
    </row>
    <row r="174" s="13" customFormat="1">
      <c r="A174" s="13"/>
      <c r="B174" s="222"/>
      <c r="C174" s="223"/>
      <c r="D174" s="224" t="s">
        <v>137</v>
      </c>
      <c r="E174" s="225" t="s">
        <v>19</v>
      </c>
      <c r="F174" s="226" t="s">
        <v>269</v>
      </c>
      <c r="G174" s="223"/>
      <c r="H174" s="227">
        <v>1.423</v>
      </c>
      <c r="I174" s="228"/>
      <c r="J174" s="223"/>
      <c r="K174" s="223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137</v>
      </c>
      <c r="AU174" s="233" t="s">
        <v>79</v>
      </c>
      <c r="AV174" s="13" t="s">
        <v>79</v>
      </c>
      <c r="AW174" s="13" t="s">
        <v>31</v>
      </c>
      <c r="AX174" s="13" t="s">
        <v>77</v>
      </c>
      <c r="AY174" s="233" t="s">
        <v>121</v>
      </c>
    </row>
    <row r="175" s="2" customFormat="1" ht="21.75" customHeight="1">
      <c r="A175" s="38"/>
      <c r="B175" s="39"/>
      <c r="C175" s="204" t="s">
        <v>270</v>
      </c>
      <c r="D175" s="204" t="s">
        <v>123</v>
      </c>
      <c r="E175" s="205" t="s">
        <v>271</v>
      </c>
      <c r="F175" s="206" t="s">
        <v>272</v>
      </c>
      <c r="G175" s="207" t="s">
        <v>254</v>
      </c>
      <c r="H175" s="208">
        <v>3.5</v>
      </c>
      <c r="I175" s="209"/>
      <c r="J175" s="210">
        <f>ROUND(I175*H175,2)</f>
        <v>0</v>
      </c>
      <c r="K175" s="206" t="s">
        <v>127</v>
      </c>
      <c r="L175" s="44"/>
      <c r="M175" s="211" t="s">
        <v>19</v>
      </c>
      <c r="N175" s="212" t="s">
        <v>40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128</v>
      </c>
      <c r="AT175" s="215" t="s">
        <v>123</v>
      </c>
      <c r="AU175" s="215" t="s">
        <v>79</v>
      </c>
      <c r="AY175" s="17" t="s">
        <v>121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77</v>
      </c>
      <c r="BK175" s="216">
        <f>ROUND(I175*H175,2)</f>
        <v>0</v>
      </c>
      <c r="BL175" s="17" t="s">
        <v>128</v>
      </c>
      <c r="BM175" s="215" t="s">
        <v>273</v>
      </c>
    </row>
    <row r="176" s="2" customFormat="1">
      <c r="A176" s="38"/>
      <c r="B176" s="39"/>
      <c r="C176" s="40"/>
      <c r="D176" s="217" t="s">
        <v>130</v>
      </c>
      <c r="E176" s="40"/>
      <c r="F176" s="218" t="s">
        <v>274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130</v>
      </c>
      <c r="AU176" s="17" t="s">
        <v>79</v>
      </c>
    </row>
    <row r="177" s="13" customFormat="1">
      <c r="A177" s="13"/>
      <c r="B177" s="222"/>
      <c r="C177" s="223"/>
      <c r="D177" s="224" t="s">
        <v>137</v>
      </c>
      <c r="E177" s="225" t="s">
        <v>19</v>
      </c>
      <c r="F177" s="226" t="s">
        <v>275</v>
      </c>
      <c r="G177" s="223"/>
      <c r="H177" s="227">
        <v>3.5</v>
      </c>
      <c r="I177" s="228"/>
      <c r="J177" s="223"/>
      <c r="K177" s="223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137</v>
      </c>
      <c r="AU177" s="233" t="s">
        <v>79</v>
      </c>
      <c r="AV177" s="13" t="s">
        <v>79</v>
      </c>
      <c r="AW177" s="13" t="s">
        <v>31</v>
      </c>
      <c r="AX177" s="13" t="s">
        <v>77</v>
      </c>
      <c r="AY177" s="233" t="s">
        <v>121</v>
      </c>
    </row>
    <row r="178" s="2" customFormat="1" ht="24.15" customHeight="1">
      <c r="A178" s="38"/>
      <c r="B178" s="39"/>
      <c r="C178" s="204" t="s">
        <v>276</v>
      </c>
      <c r="D178" s="204" t="s">
        <v>123</v>
      </c>
      <c r="E178" s="205" t="s">
        <v>277</v>
      </c>
      <c r="F178" s="206" t="s">
        <v>278</v>
      </c>
      <c r="G178" s="207" t="s">
        <v>254</v>
      </c>
      <c r="H178" s="208">
        <v>3.5</v>
      </c>
      <c r="I178" s="209"/>
      <c r="J178" s="210">
        <f>ROUND(I178*H178,2)</f>
        <v>0</v>
      </c>
      <c r="K178" s="206" t="s">
        <v>127</v>
      </c>
      <c r="L178" s="44"/>
      <c r="M178" s="211" t="s">
        <v>19</v>
      </c>
      <c r="N178" s="212" t="s">
        <v>40</v>
      </c>
      <c r="O178" s="84"/>
      <c r="P178" s="213">
        <f>O178*H178</f>
        <v>0</v>
      </c>
      <c r="Q178" s="213">
        <v>0.00011</v>
      </c>
      <c r="R178" s="213">
        <f>Q178*H178</f>
        <v>0.00038500000000000003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128</v>
      </c>
      <c r="AT178" s="215" t="s">
        <v>123</v>
      </c>
      <c r="AU178" s="215" t="s">
        <v>79</v>
      </c>
      <c r="AY178" s="17" t="s">
        <v>121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77</v>
      </c>
      <c r="BK178" s="216">
        <f>ROUND(I178*H178,2)</f>
        <v>0</v>
      </c>
      <c r="BL178" s="17" t="s">
        <v>128</v>
      </c>
      <c r="BM178" s="215" t="s">
        <v>279</v>
      </c>
    </row>
    <row r="179" s="2" customFormat="1">
      <c r="A179" s="38"/>
      <c r="B179" s="39"/>
      <c r="C179" s="40"/>
      <c r="D179" s="217" t="s">
        <v>130</v>
      </c>
      <c r="E179" s="40"/>
      <c r="F179" s="218" t="s">
        <v>280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130</v>
      </c>
      <c r="AU179" s="17" t="s">
        <v>79</v>
      </c>
    </row>
    <row r="180" s="13" customFormat="1">
      <c r="A180" s="13"/>
      <c r="B180" s="222"/>
      <c r="C180" s="223"/>
      <c r="D180" s="224" t="s">
        <v>137</v>
      </c>
      <c r="E180" s="225" t="s">
        <v>19</v>
      </c>
      <c r="F180" s="226" t="s">
        <v>281</v>
      </c>
      <c r="G180" s="223"/>
      <c r="H180" s="227">
        <v>3.5</v>
      </c>
      <c r="I180" s="228"/>
      <c r="J180" s="223"/>
      <c r="K180" s="223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137</v>
      </c>
      <c r="AU180" s="233" t="s">
        <v>79</v>
      </c>
      <c r="AV180" s="13" t="s">
        <v>79</v>
      </c>
      <c r="AW180" s="13" t="s">
        <v>31</v>
      </c>
      <c r="AX180" s="13" t="s">
        <v>77</v>
      </c>
      <c r="AY180" s="233" t="s">
        <v>121</v>
      </c>
    </row>
    <row r="181" s="2" customFormat="1" ht="21.75" customHeight="1">
      <c r="A181" s="38"/>
      <c r="B181" s="39"/>
      <c r="C181" s="204" t="s">
        <v>282</v>
      </c>
      <c r="D181" s="204" t="s">
        <v>123</v>
      </c>
      <c r="E181" s="205" t="s">
        <v>283</v>
      </c>
      <c r="F181" s="206" t="s">
        <v>284</v>
      </c>
      <c r="G181" s="207" t="s">
        <v>126</v>
      </c>
      <c r="H181" s="208">
        <v>10000</v>
      </c>
      <c r="I181" s="209"/>
      <c r="J181" s="210">
        <f>ROUND(I181*H181,2)</f>
        <v>0</v>
      </c>
      <c r="K181" s="206" t="s">
        <v>127</v>
      </c>
      <c r="L181" s="44"/>
      <c r="M181" s="211" t="s">
        <v>19</v>
      </c>
      <c r="N181" s="212" t="s">
        <v>40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0.01</v>
      </c>
      <c r="T181" s="214">
        <f>S181*H181</f>
        <v>100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128</v>
      </c>
      <c r="AT181" s="215" t="s">
        <v>123</v>
      </c>
      <c r="AU181" s="215" t="s">
        <v>79</v>
      </c>
      <c r="AY181" s="17" t="s">
        <v>121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77</v>
      </c>
      <c r="BK181" s="216">
        <f>ROUND(I181*H181,2)</f>
        <v>0</v>
      </c>
      <c r="BL181" s="17" t="s">
        <v>128</v>
      </c>
      <c r="BM181" s="215" t="s">
        <v>285</v>
      </c>
    </row>
    <row r="182" s="2" customFormat="1">
      <c r="A182" s="38"/>
      <c r="B182" s="39"/>
      <c r="C182" s="40"/>
      <c r="D182" s="217" t="s">
        <v>130</v>
      </c>
      <c r="E182" s="40"/>
      <c r="F182" s="218" t="s">
        <v>286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130</v>
      </c>
      <c r="AU182" s="17" t="s">
        <v>79</v>
      </c>
    </row>
    <row r="183" s="2" customFormat="1">
      <c r="A183" s="38"/>
      <c r="B183" s="39"/>
      <c r="C183" s="40"/>
      <c r="D183" s="224" t="s">
        <v>156</v>
      </c>
      <c r="E183" s="40"/>
      <c r="F183" s="245" t="s">
        <v>287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156</v>
      </c>
      <c r="AU183" s="17" t="s">
        <v>79</v>
      </c>
    </row>
    <row r="184" s="13" customFormat="1">
      <c r="A184" s="13"/>
      <c r="B184" s="222"/>
      <c r="C184" s="223"/>
      <c r="D184" s="224" t="s">
        <v>137</v>
      </c>
      <c r="E184" s="225" t="s">
        <v>19</v>
      </c>
      <c r="F184" s="226" t="s">
        <v>288</v>
      </c>
      <c r="G184" s="223"/>
      <c r="H184" s="227">
        <v>10000</v>
      </c>
      <c r="I184" s="228"/>
      <c r="J184" s="223"/>
      <c r="K184" s="223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137</v>
      </c>
      <c r="AU184" s="233" t="s">
        <v>79</v>
      </c>
      <c r="AV184" s="13" t="s">
        <v>79</v>
      </c>
      <c r="AW184" s="13" t="s">
        <v>31</v>
      </c>
      <c r="AX184" s="13" t="s">
        <v>77</v>
      </c>
      <c r="AY184" s="233" t="s">
        <v>121</v>
      </c>
    </row>
    <row r="185" s="12" customFormat="1" ht="22.8" customHeight="1">
      <c r="A185" s="12"/>
      <c r="B185" s="188"/>
      <c r="C185" s="189"/>
      <c r="D185" s="190" t="s">
        <v>68</v>
      </c>
      <c r="E185" s="202" t="s">
        <v>289</v>
      </c>
      <c r="F185" s="202" t="s">
        <v>290</v>
      </c>
      <c r="G185" s="189"/>
      <c r="H185" s="189"/>
      <c r="I185" s="192"/>
      <c r="J185" s="203">
        <f>BK185</f>
        <v>0</v>
      </c>
      <c r="K185" s="189"/>
      <c r="L185" s="194"/>
      <c r="M185" s="195"/>
      <c r="N185" s="196"/>
      <c r="O185" s="196"/>
      <c r="P185" s="197">
        <f>SUM(P186:P187)</f>
        <v>0</v>
      </c>
      <c r="Q185" s="196"/>
      <c r="R185" s="197">
        <f>SUM(R186:R187)</f>
        <v>0</v>
      </c>
      <c r="S185" s="196"/>
      <c r="T185" s="198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99" t="s">
        <v>77</v>
      </c>
      <c r="AT185" s="200" t="s">
        <v>68</v>
      </c>
      <c r="AU185" s="200" t="s">
        <v>77</v>
      </c>
      <c r="AY185" s="199" t="s">
        <v>121</v>
      </c>
      <c r="BK185" s="201">
        <f>SUM(BK186:BK187)</f>
        <v>0</v>
      </c>
    </row>
    <row r="186" s="2" customFormat="1" ht="24.15" customHeight="1">
      <c r="A186" s="38"/>
      <c r="B186" s="39"/>
      <c r="C186" s="204" t="s">
        <v>291</v>
      </c>
      <c r="D186" s="204" t="s">
        <v>123</v>
      </c>
      <c r="E186" s="205" t="s">
        <v>292</v>
      </c>
      <c r="F186" s="206" t="s">
        <v>293</v>
      </c>
      <c r="G186" s="207" t="s">
        <v>164</v>
      </c>
      <c r="H186" s="208">
        <v>5965.8230000000003</v>
      </c>
      <c r="I186" s="209"/>
      <c r="J186" s="210">
        <f>ROUND(I186*H186,2)</f>
        <v>0</v>
      </c>
      <c r="K186" s="206" t="s">
        <v>127</v>
      </c>
      <c r="L186" s="44"/>
      <c r="M186" s="211" t="s">
        <v>19</v>
      </c>
      <c r="N186" s="212" t="s">
        <v>40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128</v>
      </c>
      <c r="AT186" s="215" t="s">
        <v>123</v>
      </c>
      <c r="AU186" s="215" t="s">
        <v>79</v>
      </c>
      <c r="AY186" s="17" t="s">
        <v>121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77</v>
      </c>
      <c r="BK186" s="216">
        <f>ROUND(I186*H186,2)</f>
        <v>0</v>
      </c>
      <c r="BL186" s="17" t="s">
        <v>128</v>
      </c>
      <c r="BM186" s="215" t="s">
        <v>294</v>
      </c>
    </row>
    <row r="187" s="2" customFormat="1">
      <c r="A187" s="38"/>
      <c r="B187" s="39"/>
      <c r="C187" s="40"/>
      <c r="D187" s="217" t="s">
        <v>130</v>
      </c>
      <c r="E187" s="40"/>
      <c r="F187" s="218" t="s">
        <v>295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130</v>
      </c>
      <c r="AU187" s="17" t="s">
        <v>79</v>
      </c>
    </row>
    <row r="188" s="12" customFormat="1" ht="25.92" customHeight="1">
      <c r="A188" s="12"/>
      <c r="B188" s="188"/>
      <c r="C188" s="189"/>
      <c r="D188" s="190" t="s">
        <v>68</v>
      </c>
      <c r="E188" s="191" t="s">
        <v>296</v>
      </c>
      <c r="F188" s="191" t="s">
        <v>297</v>
      </c>
      <c r="G188" s="189"/>
      <c r="H188" s="189"/>
      <c r="I188" s="192"/>
      <c r="J188" s="193">
        <f>BK188</f>
        <v>0</v>
      </c>
      <c r="K188" s="189"/>
      <c r="L188" s="194"/>
      <c r="M188" s="195"/>
      <c r="N188" s="196"/>
      <c r="O188" s="196"/>
      <c r="P188" s="197">
        <f>P189+P208+P212+P216+P226+P230</f>
        <v>0</v>
      </c>
      <c r="Q188" s="196"/>
      <c r="R188" s="197">
        <f>R189+R208+R212+R216+R226+R230</f>
        <v>0</v>
      </c>
      <c r="S188" s="196"/>
      <c r="T188" s="198">
        <f>T189+T208+T212+T216+T226+T230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9" t="s">
        <v>151</v>
      </c>
      <c r="AT188" s="200" t="s">
        <v>68</v>
      </c>
      <c r="AU188" s="200" t="s">
        <v>69</v>
      </c>
      <c r="AY188" s="199" t="s">
        <v>121</v>
      </c>
      <c r="BK188" s="201">
        <f>BK189+BK208+BK212+BK216+BK226+BK230</f>
        <v>0</v>
      </c>
    </row>
    <row r="189" s="12" customFormat="1" ht="22.8" customHeight="1">
      <c r="A189" s="12"/>
      <c r="B189" s="188"/>
      <c r="C189" s="189"/>
      <c r="D189" s="190" t="s">
        <v>68</v>
      </c>
      <c r="E189" s="202" t="s">
        <v>298</v>
      </c>
      <c r="F189" s="202" t="s">
        <v>299</v>
      </c>
      <c r="G189" s="189"/>
      <c r="H189" s="189"/>
      <c r="I189" s="192"/>
      <c r="J189" s="203">
        <f>BK189</f>
        <v>0</v>
      </c>
      <c r="K189" s="189"/>
      <c r="L189" s="194"/>
      <c r="M189" s="195"/>
      <c r="N189" s="196"/>
      <c r="O189" s="196"/>
      <c r="P189" s="197">
        <f>SUM(P190:P207)</f>
        <v>0</v>
      </c>
      <c r="Q189" s="196"/>
      <c r="R189" s="197">
        <f>SUM(R190:R207)</f>
        <v>0</v>
      </c>
      <c r="S189" s="196"/>
      <c r="T189" s="198">
        <f>SUM(T190:T207)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9" t="s">
        <v>151</v>
      </c>
      <c r="AT189" s="200" t="s">
        <v>68</v>
      </c>
      <c r="AU189" s="200" t="s">
        <v>77</v>
      </c>
      <c r="AY189" s="199" t="s">
        <v>121</v>
      </c>
      <c r="BK189" s="201">
        <f>SUM(BK190:BK207)</f>
        <v>0</v>
      </c>
    </row>
    <row r="190" s="2" customFormat="1" ht="16.5" customHeight="1">
      <c r="A190" s="38"/>
      <c r="B190" s="39"/>
      <c r="C190" s="204" t="s">
        <v>300</v>
      </c>
      <c r="D190" s="204" t="s">
        <v>123</v>
      </c>
      <c r="E190" s="205" t="s">
        <v>301</v>
      </c>
      <c r="F190" s="206" t="s">
        <v>302</v>
      </c>
      <c r="G190" s="207" t="s">
        <v>303</v>
      </c>
      <c r="H190" s="208">
        <v>1</v>
      </c>
      <c r="I190" s="209"/>
      <c r="J190" s="210">
        <f>ROUND(I190*H190,2)</f>
        <v>0</v>
      </c>
      <c r="K190" s="206" t="s">
        <v>127</v>
      </c>
      <c r="L190" s="44"/>
      <c r="M190" s="211" t="s">
        <v>19</v>
      </c>
      <c r="N190" s="212" t="s">
        <v>40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304</v>
      </c>
      <c r="AT190" s="215" t="s">
        <v>123</v>
      </c>
      <c r="AU190" s="215" t="s">
        <v>79</v>
      </c>
      <c r="AY190" s="17" t="s">
        <v>121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77</v>
      </c>
      <c r="BK190" s="216">
        <f>ROUND(I190*H190,2)</f>
        <v>0</v>
      </c>
      <c r="BL190" s="17" t="s">
        <v>304</v>
      </c>
      <c r="BM190" s="215" t="s">
        <v>305</v>
      </c>
    </row>
    <row r="191" s="2" customFormat="1">
      <c r="A191" s="38"/>
      <c r="B191" s="39"/>
      <c r="C191" s="40"/>
      <c r="D191" s="217" t="s">
        <v>130</v>
      </c>
      <c r="E191" s="40"/>
      <c r="F191" s="218" t="s">
        <v>306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130</v>
      </c>
      <c r="AU191" s="17" t="s">
        <v>79</v>
      </c>
    </row>
    <row r="192" s="2" customFormat="1">
      <c r="A192" s="38"/>
      <c r="B192" s="39"/>
      <c r="C192" s="40"/>
      <c r="D192" s="224" t="s">
        <v>156</v>
      </c>
      <c r="E192" s="40"/>
      <c r="F192" s="245" t="s">
        <v>307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156</v>
      </c>
      <c r="AU192" s="17" t="s">
        <v>79</v>
      </c>
    </row>
    <row r="193" s="2" customFormat="1" ht="16.5" customHeight="1">
      <c r="A193" s="38"/>
      <c r="B193" s="39"/>
      <c r="C193" s="204" t="s">
        <v>308</v>
      </c>
      <c r="D193" s="204" t="s">
        <v>123</v>
      </c>
      <c r="E193" s="205" t="s">
        <v>309</v>
      </c>
      <c r="F193" s="206" t="s">
        <v>310</v>
      </c>
      <c r="G193" s="207" t="s">
        <v>303</v>
      </c>
      <c r="H193" s="208">
        <v>1</v>
      </c>
      <c r="I193" s="209"/>
      <c r="J193" s="210">
        <f>ROUND(I193*H193,2)</f>
        <v>0</v>
      </c>
      <c r="K193" s="206" t="s">
        <v>127</v>
      </c>
      <c r="L193" s="44"/>
      <c r="M193" s="211" t="s">
        <v>19</v>
      </c>
      <c r="N193" s="212" t="s">
        <v>40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304</v>
      </c>
      <c r="AT193" s="215" t="s">
        <v>123</v>
      </c>
      <c r="AU193" s="215" t="s">
        <v>79</v>
      </c>
      <c r="AY193" s="17" t="s">
        <v>121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77</v>
      </c>
      <c r="BK193" s="216">
        <f>ROUND(I193*H193,2)</f>
        <v>0</v>
      </c>
      <c r="BL193" s="17" t="s">
        <v>304</v>
      </c>
      <c r="BM193" s="215" t="s">
        <v>311</v>
      </c>
    </row>
    <row r="194" s="2" customFormat="1">
      <c r="A194" s="38"/>
      <c r="B194" s="39"/>
      <c r="C194" s="40"/>
      <c r="D194" s="217" t="s">
        <v>130</v>
      </c>
      <c r="E194" s="40"/>
      <c r="F194" s="218" t="s">
        <v>312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130</v>
      </c>
      <c r="AU194" s="17" t="s">
        <v>79</v>
      </c>
    </row>
    <row r="195" s="2" customFormat="1">
      <c r="A195" s="38"/>
      <c r="B195" s="39"/>
      <c r="C195" s="40"/>
      <c r="D195" s="224" t="s">
        <v>156</v>
      </c>
      <c r="E195" s="40"/>
      <c r="F195" s="245" t="s">
        <v>313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156</v>
      </c>
      <c r="AU195" s="17" t="s">
        <v>79</v>
      </c>
    </row>
    <row r="196" s="2" customFormat="1" ht="16.5" customHeight="1">
      <c r="A196" s="38"/>
      <c r="B196" s="39"/>
      <c r="C196" s="204" t="s">
        <v>314</v>
      </c>
      <c r="D196" s="204" t="s">
        <v>123</v>
      </c>
      <c r="E196" s="205" t="s">
        <v>315</v>
      </c>
      <c r="F196" s="206" t="s">
        <v>316</v>
      </c>
      <c r="G196" s="207" t="s">
        <v>303</v>
      </c>
      <c r="H196" s="208">
        <v>1</v>
      </c>
      <c r="I196" s="209"/>
      <c r="J196" s="210">
        <f>ROUND(I196*H196,2)</f>
        <v>0</v>
      </c>
      <c r="K196" s="206" t="s">
        <v>127</v>
      </c>
      <c r="L196" s="44"/>
      <c r="M196" s="211" t="s">
        <v>19</v>
      </c>
      <c r="N196" s="212" t="s">
        <v>40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304</v>
      </c>
      <c r="AT196" s="215" t="s">
        <v>123</v>
      </c>
      <c r="AU196" s="215" t="s">
        <v>79</v>
      </c>
      <c r="AY196" s="17" t="s">
        <v>121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77</v>
      </c>
      <c r="BK196" s="216">
        <f>ROUND(I196*H196,2)</f>
        <v>0</v>
      </c>
      <c r="BL196" s="17" t="s">
        <v>304</v>
      </c>
      <c r="BM196" s="215" t="s">
        <v>317</v>
      </c>
    </row>
    <row r="197" s="2" customFormat="1">
      <c r="A197" s="38"/>
      <c r="B197" s="39"/>
      <c r="C197" s="40"/>
      <c r="D197" s="217" t="s">
        <v>130</v>
      </c>
      <c r="E197" s="40"/>
      <c r="F197" s="218" t="s">
        <v>318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130</v>
      </c>
      <c r="AU197" s="17" t="s">
        <v>79</v>
      </c>
    </row>
    <row r="198" s="2" customFormat="1">
      <c r="A198" s="38"/>
      <c r="B198" s="39"/>
      <c r="C198" s="40"/>
      <c r="D198" s="224" t="s">
        <v>156</v>
      </c>
      <c r="E198" s="40"/>
      <c r="F198" s="245" t="s">
        <v>319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156</v>
      </c>
      <c r="AU198" s="17" t="s">
        <v>79</v>
      </c>
    </row>
    <row r="199" s="2" customFormat="1" ht="16.5" customHeight="1">
      <c r="A199" s="38"/>
      <c r="B199" s="39"/>
      <c r="C199" s="204" t="s">
        <v>320</v>
      </c>
      <c r="D199" s="204" t="s">
        <v>123</v>
      </c>
      <c r="E199" s="205" t="s">
        <v>321</v>
      </c>
      <c r="F199" s="206" t="s">
        <v>322</v>
      </c>
      <c r="G199" s="207" t="s">
        <v>303</v>
      </c>
      <c r="H199" s="208">
        <v>1</v>
      </c>
      <c r="I199" s="209"/>
      <c r="J199" s="210">
        <f>ROUND(I199*H199,2)</f>
        <v>0</v>
      </c>
      <c r="K199" s="206" t="s">
        <v>127</v>
      </c>
      <c r="L199" s="44"/>
      <c r="M199" s="211" t="s">
        <v>19</v>
      </c>
      <c r="N199" s="212" t="s">
        <v>40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304</v>
      </c>
      <c r="AT199" s="215" t="s">
        <v>123</v>
      </c>
      <c r="AU199" s="215" t="s">
        <v>79</v>
      </c>
      <c r="AY199" s="17" t="s">
        <v>121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77</v>
      </c>
      <c r="BK199" s="216">
        <f>ROUND(I199*H199,2)</f>
        <v>0</v>
      </c>
      <c r="BL199" s="17" t="s">
        <v>304</v>
      </c>
      <c r="BM199" s="215" t="s">
        <v>323</v>
      </c>
    </row>
    <row r="200" s="2" customFormat="1">
      <c r="A200" s="38"/>
      <c r="B200" s="39"/>
      <c r="C200" s="40"/>
      <c r="D200" s="217" t="s">
        <v>130</v>
      </c>
      <c r="E200" s="40"/>
      <c r="F200" s="218" t="s">
        <v>324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130</v>
      </c>
      <c r="AU200" s="17" t="s">
        <v>79</v>
      </c>
    </row>
    <row r="201" s="2" customFormat="1">
      <c r="A201" s="38"/>
      <c r="B201" s="39"/>
      <c r="C201" s="40"/>
      <c r="D201" s="224" t="s">
        <v>156</v>
      </c>
      <c r="E201" s="40"/>
      <c r="F201" s="245" t="s">
        <v>319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156</v>
      </c>
      <c r="AU201" s="17" t="s">
        <v>79</v>
      </c>
    </row>
    <row r="202" s="2" customFormat="1" ht="16.5" customHeight="1">
      <c r="A202" s="38"/>
      <c r="B202" s="39"/>
      <c r="C202" s="204" t="s">
        <v>325</v>
      </c>
      <c r="D202" s="204" t="s">
        <v>123</v>
      </c>
      <c r="E202" s="205" t="s">
        <v>326</v>
      </c>
      <c r="F202" s="206" t="s">
        <v>327</v>
      </c>
      <c r="G202" s="207" t="s">
        <v>303</v>
      </c>
      <c r="H202" s="208">
        <v>1</v>
      </c>
      <c r="I202" s="209"/>
      <c r="J202" s="210">
        <f>ROUND(I202*H202,2)</f>
        <v>0</v>
      </c>
      <c r="K202" s="206" t="s">
        <v>127</v>
      </c>
      <c r="L202" s="44"/>
      <c r="M202" s="211" t="s">
        <v>19</v>
      </c>
      <c r="N202" s="212" t="s">
        <v>40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304</v>
      </c>
      <c r="AT202" s="215" t="s">
        <v>123</v>
      </c>
      <c r="AU202" s="215" t="s">
        <v>79</v>
      </c>
      <c r="AY202" s="17" t="s">
        <v>121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77</v>
      </c>
      <c r="BK202" s="216">
        <f>ROUND(I202*H202,2)</f>
        <v>0</v>
      </c>
      <c r="BL202" s="17" t="s">
        <v>304</v>
      </c>
      <c r="BM202" s="215" t="s">
        <v>328</v>
      </c>
    </row>
    <row r="203" s="2" customFormat="1">
      <c r="A203" s="38"/>
      <c r="B203" s="39"/>
      <c r="C203" s="40"/>
      <c r="D203" s="217" t="s">
        <v>130</v>
      </c>
      <c r="E203" s="40"/>
      <c r="F203" s="218" t="s">
        <v>329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130</v>
      </c>
      <c r="AU203" s="17" t="s">
        <v>79</v>
      </c>
    </row>
    <row r="204" s="2" customFormat="1">
      <c r="A204" s="38"/>
      <c r="B204" s="39"/>
      <c r="C204" s="40"/>
      <c r="D204" s="224" t="s">
        <v>156</v>
      </c>
      <c r="E204" s="40"/>
      <c r="F204" s="245" t="s">
        <v>330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156</v>
      </c>
      <c r="AU204" s="17" t="s">
        <v>79</v>
      </c>
    </row>
    <row r="205" s="2" customFormat="1" ht="16.5" customHeight="1">
      <c r="A205" s="38"/>
      <c r="B205" s="39"/>
      <c r="C205" s="204" t="s">
        <v>331</v>
      </c>
      <c r="D205" s="204" t="s">
        <v>123</v>
      </c>
      <c r="E205" s="205" t="s">
        <v>332</v>
      </c>
      <c r="F205" s="206" t="s">
        <v>333</v>
      </c>
      <c r="G205" s="207" t="s">
        <v>303</v>
      </c>
      <c r="H205" s="208">
        <v>1</v>
      </c>
      <c r="I205" s="209"/>
      <c r="J205" s="210">
        <f>ROUND(I205*H205,2)</f>
        <v>0</v>
      </c>
      <c r="K205" s="206" t="s">
        <v>127</v>
      </c>
      <c r="L205" s="44"/>
      <c r="M205" s="211" t="s">
        <v>19</v>
      </c>
      <c r="N205" s="212" t="s">
        <v>40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304</v>
      </c>
      <c r="AT205" s="215" t="s">
        <v>123</v>
      </c>
      <c r="AU205" s="215" t="s">
        <v>79</v>
      </c>
      <c r="AY205" s="17" t="s">
        <v>121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77</v>
      </c>
      <c r="BK205" s="216">
        <f>ROUND(I205*H205,2)</f>
        <v>0</v>
      </c>
      <c r="BL205" s="17" t="s">
        <v>304</v>
      </c>
      <c r="BM205" s="215" t="s">
        <v>334</v>
      </c>
    </row>
    <row r="206" s="2" customFormat="1">
      <c r="A206" s="38"/>
      <c r="B206" s="39"/>
      <c r="C206" s="40"/>
      <c r="D206" s="217" t="s">
        <v>130</v>
      </c>
      <c r="E206" s="40"/>
      <c r="F206" s="218" t="s">
        <v>335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130</v>
      </c>
      <c r="AU206" s="17" t="s">
        <v>79</v>
      </c>
    </row>
    <row r="207" s="2" customFormat="1">
      <c r="A207" s="38"/>
      <c r="B207" s="39"/>
      <c r="C207" s="40"/>
      <c r="D207" s="224" t="s">
        <v>156</v>
      </c>
      <c r="E207" s="40"/>
      <c r="F207" s="245" t="s">
        <v>336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156</v>
      </c>
      <c r="AU207" s="17" t="s">
        <v>79</v>
      </c>
    </row>
    <row r="208" s="12" customFormat="1" ht="22.8" customHeight="1">
      <c r="A208" s="12"/>
      <c r="B208" s="188"/>
      <c r="C208" s="189"/>
      <c r="D208" s="190" t="s">
        <v>68</v>
      </c>
      <c r="E208" s="202" t="s">
        <v>337</v>
      </c>
      <c r="F208" s="202" t="s">
        <v>338</v>
      </c>
      <c r="G208" s="189"/>
      <c r="H208" s="189"/>
      <c r="I208" s="192"/>
      <c r="J208" s="203">
        <f>BK208</f>
        <v>0</v>
      </c>
      <c r="K208" s="189"/>
      <c r="L208" s="194"/>
      <c r="M208" s="195"/>
      <c r="N208" s="196"/>
      <c r="O208" s="196"/>
      <c r="P208" s="197">
        <f>SUM(P209:P211)</f>
        <v>0</v>
      </c>
      <c r="Q208" s="196"/>
      <c r="R208" s="197">
        <f>SUM(R209:R211)</f>
        <v>0</v>
      </c>
      <c r="S208" s="196"/>
      <c r="T208" s="198">
        <f>SUM(T209:T211)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99" t="s">
        <v>151</v>
      </c>
      <c r="AT208" s="200" t="s">
        <v>68</v>
      </c>
      <c r="AU208" s="200" t="s">
        <v>77</v>
      </c>
      <c r="AY208" s="199" t="s">
        <v>121</v>
      </c>
      <c r="BK208" s="201">
        <f>SUM(BK209:BK211)</f>
        <v>0</v>
      </c>
    </row>
    <row r="209" s="2" customFormat="1" ht="16.5" customHeight="1">
      <c r="A209" s="38"/>
      <c r="B209" s="39"/>
      <c r="C209" s="204" t="s">
        <v>339</v>
      </c>
      <c r="D209" s="204" t="s">
        <v>123</v>
      </c>
      <c r="E209" s="205" t="s">
        <v>340</v>
      </c>
      <c r="F209" s="206" t="s">
        <v>338</v>
      </c>
      <c r="G209" s="207" t="s">
        <v>303</v>
      </c>
      <c r="H209" s="208">
        <v>1</v>
      </c>
      <c r="I209" s="209"/>
      <c r="J209" s="210">
        <f>ROUND(I209*H209,2)</f>
        <v>0</v>
      </c>
      <c r="K209" s="206" t="s">
        <v>127</v>
      </c>
      <c r="L209" s="44"/>
      <c r="M209" s="211" t="s">
        <v>19</v>
      </c>
      <c r="N209" s="212" t="s">
        <v>40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304</v>
      </c>
      <c r="AT209" s="215" t="s">
        <v>123</v>
      </c>
      <c r="AU209" s="215" t="s">
        <v>79</v>
      </c>
      <c r="AY209" s="17" t="s">
        <v>121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77</v>
      </c>
      <c r="BK209" s="216">
        <f>ROUND(I209*H209,2)</f>
        <v>0</v>
      </c>
      <c r="BL209" s="17" t="s">
        <v>304</v>
      </c>
      <c r="BM209" s="215" t="s">
        <v>341</v>
      </c>
    </row>
    <row r="210" s="2" customFormat="1">
      <c r="A210" s="38"/>
      <c r="B210" s="39"/>
      <c r="C210" s="40"/>
      <c r="D210" s="217" t="s">
        <v>130</v>
      </c>
      <c r="E210" s="40"/>
      <c r="F210" s="218" t="s">
        <v>342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130</v>
      </c>
      <c r="AU210" s="17" t="s">
        <v>79</v>
      </c>
    </row>
    <row r="211" s="2" customFormat="1">
      <c r="A211" s="38"/>
      <c r="B211" s="39"/>
      <c r="C211" s="40"/>
      <c r="D211" s="224" t="s">
        <v>156</v>
      </c>
      <c r="E211" s="40"/>
      <c r="F211" s="245" t="s">
        <v>319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156</v>
      </c>
      <c r="AU211" s="17" t="s">
        <v>79</v>
      </c>
    </row>
    <row r="212" s="12" customFormat="1" ht="22.8" customHeight="1">
      <c r="A212" s="12"/>
      <c r="B212" s="188"/>
      <c r="C212" s="189"/>
      <c r="D212" s="190" t="s">
        <v>68</v>
      </c>
      <c r="E212" s="202" t="s">
        <v>343</v>
      </c>
      <c r="F212" s="202" t="s">
        <v>344</v>
      </c>
      <c r="G212" s="189"/>
      <c r="H212" s="189"/>
      <c r="I212" s="192"/>
      <c r="J212" s="203">
        <f>BK212</f>
        <v>0</v>
      </c>
      <c r="K212" s="189"/>
      <c r="L212" s="194"/>
      <c r="M212" s="195"/>
      <c r="N212" s="196"/>
      <c r="O212" s="196"/>
      <c r="P212" s="197">
        <f>SUM(P213:P215)</f>
        <v>0</v>
      </c>
      <c r="Q212" s="196"/>
      <c r="R212" s="197">
        <f>SUM(R213:R215)</f>
        <v>0</v>
      </c>
      <c r="S212" s="196"/>
      <c r="T212" s="198">
        <f>SUM(T213:T215)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9" t="s">
        <v>151</v>
      </c>
      <c r="AT212" s="200" t="s">
        <v>68</v>
      </c>
      <c r="AU212" s="200" t="s">
        <v>77</v>
      </c>
      <c r="AY212" s="199" t="s">
        <v>121</v>
      </c>
      <c r="BK212" s="201">
        <f>SUM(BK213:BK215)</f>
        <v>0</v>
      </c>
    </row>
    <row r="213" s="2" customFormat="1" ht="16.5" customHeight="1">
      <c r="A213" s="38"/>
      <c r="B213" s="39"/>
      <c r="C213" s="204" t="s">
        <v>345</v>
      </c>
      <c r="D213" s="204" t="s">
        <v>123</v>
      </c>
      <c r="E213" s="205" t="s">
        <v>346</v>
      </c>
      <c r="F213" s="206" t="s">
        <v>344</v>
      </c>
      <c r="G213" s="207" t="s">
        <v>303</v>
      </c>
      <c r="H213" s="208">
        <v>1</v>
      </c>
      <c r="I213" s="209"/>
      <c r="J213" s="210">
        <f>ROUND(I213*H213,2)</f>
        <v>0</v>
      </c>
      <c r="K213" s="206" t="s">
        <v>127</v>
      </c>
      <c r="L213" s="44"/>
      <c r="M213" s="211" t="s">
        <v>19</v>
      </c>
      <c r="N213" s="212" t="s">
        <v>40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304</v>
      </c>
      <c r="AT213" s="215" t="s">
        <v>123</v>
      </c>
      <c r="AU213" s="215" t="s">
        <v>79</v>
      </c>
      <c r="AY213" s="17" t="s">
        <v>121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77</v>
      </c>
      <c r="BK213" s="216">
        <f>ROUND(I213*H213,2)</f>
        <v>0</v>
      </c>
      <c r="BL213" s="17" t="s">
        <v>304</v>
      </c>
      <c r="BM213" s="215" t="s">
        <v>347</v>
      </c>
    </row>
    <row r="214" s="2" customFormat="1">
      <c r="A214" s="38"/>
      <c r="B214" s="39"/>
      <c r="C214" s="40"/>
      <c r="D214" s="217" t="s">
        <v>130</v>
      </c>
      <c r="E214" s="40"/>
      <c r="F214" s="218" t="s">
        <v>348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130</v>
      </c>
      <c r="AU214" s="17" t="s">
        <v>79</v>
      </c>
    </row>
    <row r="215" s="2" customFormat="1">
      <c r="A215" s="38"/>
      <c r="B215" s="39"/>
      <c r="C215" s="40"/>
      <c r="D215" s="224" t="s">
        <v>156</v>
      </c>
      <c r="E215" s="40"/>
      <c r="F215" s="245" t="s">
        <v>349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156</v>
      </c>
      <c r="AU215" s="17" t="s">
        <v>79</v>
      </c>
    </row>
    <row r="216" s="12" customFormat="1" ht="22.8" customHeight="1">
      <c r="A216" s="12"/>
      <c r="B216" s="188"/>
      <c r="C216" s="189"/>
      <c r="D216" s="190" t="s">
        <v>68</v>
      </c>
      <c r="E216" s="202" t="s">
        <v>350</v>
      </c>
      <c r="F216" s="202" t="s">
        <v>351</v>
      </c>
      <c r="G216" s="189"/>
      <c r="H216" s="189"/>
      <c r="I216" s="192"/>
      <c r="J216" s="203">
        <f>BK216</f>
        <v>0</v>
      </c>
      <c r="K216" s="189"/>
      <c r="L216" s="194"/>
      <c r="M216" s="195"/>
      <c r="N216" s="196"/>
      <c r="O216" s="196"/>
      <c r="P216" s="197">
        <f>SUM(P217:P225)</f>
        <v>0</v>
      </c>
      <c r="Q216" s="196"/>
      <c r="R216" s="197">
        <f>SUM(R217:R225)</f>
        <v>0</v>
      </c>
      <c r="S216" s="196"/>
      <c r="T216" s="198">
        <f>SUM(T217:T225)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9" t="s">
        <v>151</v>
      </c>
      <c r="AT216" s="200" t="s">
        <v>68</v>
      </c>
      <c r="AU216" s="200" t="s">
        <v>77</v>
      </c>
      <c r="AY216" s="199" t="s">
        <v>121</v>
      </c>
      <c r="BK216" s="201">
        <f>SUM(BK217:BK225)</f>
        <v>0</v>
      </c>
    </row>
    <row r="217" s="2" customFormat="1" ht="16.5" customHeight="1">
      <c r="A217" s="38"/>
      <c r="B217" s="39"/>
      <c r="C217" s="204" t="s">
        <v>352</v>
      </c>
      <c r="D217" s="204" t="s">
        <v>123</v>
      </c>
      <c r="E217" s="205" t="s">
        <v>353</v>
      </c>
      <c r="F217" s="206" t="s">
        <v>354</v>
      </c>
      <c r="G217" s="207" t="s">
        <v>303</v>
      </c>
      <c r="H217" s="208">
        <v>1</v>
      </c>
      <c r="I217" s="209"/>
      <c r="J217" s="210">
        <f>ROUND(I217*H217,2)</f>
        <v>0</v>
      </c>
      <c r="K217" s="206" t="s">
        <v>127</v>
      </c>
      <c r="L217" s="44"/>
      <c r="M217" s="211" t="s">
        <v>19</v>
      </c>
      <c r="N217" s="212" t="s">
        <v>40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304</v>
      </c>
      <c r="AT217" s="215" t="s">
        <v>123</v>
      </c>
      <c r="AU217" s="215" t="s">
        <v>79</v>
      </c>
      <c r="AY217" s="17" t="s">
        <v>121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77</v>
      </c>
      <c r="BK217" s="216">
        <f>ROUND(I217*H217,2)</f>
        <v>0</v>
      </c>
      <c r="BL217" s="17" t="s">
        <v>304</v>
      </c>
      <c r="BM217" s="215" t="s">
        <v>355</v>
      </c>
    </row>
    <row r="218" s="2" customFormat="1">
      <c r="A218" s="38"/>
      <c r="B218" s="39"/>
      <c r="C218" s="40"/>
      <c r="D218" s="217" t="s">
        <v>130</v>
      </c>
      <c r="E218" s="40"/>
      <c r="F218" s="218" t="s">
        <v>356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130</v>
      </c>
      <c r="AU218" s="17" t="s">
        <v>79</v>
      </c>
    </row>
    <row r="219" s="2" customFormat="1">
      <c r="A219" s="38"/>
      <c r="B219" s="39"/>
      <c r="C219" s="40"/>
      <c r="D219" s="224" t="s">
        <v>156</v>
      </c>
      <c r="E219" s="40"/>
      <c r="F219" s="245" t="s">
        <v>357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156</v>
      </c>
      <c r="AU219" s="17" t="s">
        <v>79</v>
      </c>
    </row>
    <row r="220" s="2" customFormat="1" ht="16.5" customHeight="1">
      <c r="A220" s="38"/>
      <c r="B220" s="39"/>
      <c r="C220" s="204" t="s">
        <v>358</v>
      </c>
      <c r="D220" s="204" t="s">
        <v>123</v>
      </c>
      <c r="E220" s="205" t="s">
        <v>359</v>
      </c>
      <c r="F220" s="206" t="s">
        <v>360</v>
      </c>
      <c r="G220" s="207" t="s">
        <v>303</v>
      </c>
      <c r="H220" s="208">
        <v>1</v>
      </c>
      <c r="I220" s="209"/>
      <c r="J220" s="210">
        <f>ROUND(I220*H220,2)</f>
        <v>0</v>
      </c>
      <c r="K220" s="206" t="s">
        <v>127</v>
      </c>
      <c r="L220" s="44"/>
      <c r="M220" s="211" t="s">
        <v>19</v>
      </c>
      <c r="N220" s="212" t="s">
        <v>40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304</v>
      </c>
      <c r="AT220" s="215" t="s">
        <v>123</v>
      </c>
      <c r="AU220" s="215" t="s">
        <v>79</v>
      </c>
      <c r="AY220" s="17" t="s">
        <v>121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77</v>
      </c>
      <c r="BK220" s="216">
        <f>ROUND(I220*H220,2)</f>
        <v>0</v>
      </c>
      <c r="BL220" s="17" t="s">
        <v>304</v>
      </c>
      <c r="BM220" s="215" t="s">
        <v>361</v>
      </c>
    </row>
    <row r="221" s="2" customFormat="1">
      <c r="A221" s="38"/>
      <c r="B221" s="39"/>
      <c r="C221" s="40"/>
      <c r="D221" s="217" t="s">
        <v>130</v>
      </c>
      <c r="E221" s="40"/>
      <c r="F221" s="218" t="s">
        <v>362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130</v>
      </c>
      <c r="AU221" s="17" t="s">
        <v>79</v>
      </c>
    </row>
    <row r="222" s="2" customFormat="1">
      <c r="A222" s="38"/>
      <c r="B222" s="39"/>
      <c r="C222" s="40"/>
      <c r="D222" s="224" t="s">
        <v>156</v>
      </c>
      <c r="E222" s="40"/>
      <c r="F222" s="245" t="s">
        <v>363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156</v>
      </c>
      <c r="AU222" s="17" t="s">
        <v>79</v>
      </c>
    </row>
    <row r="223" s="2" customFormat="1" ht="16.5" customHeight="1">
      <c r="A223" s="38"/>
      <c r="B223" s="39"/>
      <c r="C223" s="204" t="s">
        <v>364</v>
      </c>
      <c r="D223" s="204" t="s">
        <v>123</v>
      </c>
      <c r="E223" s="205" t="s">
        <v>365</v>
      </c>
      <c r="F223" s="206" t="s">
        <v>366</v>
      </c>
      <c r="G223" s="207" t="s">
        <v>303</v>
      </c>
      <c r="H223" s="208">
        <v>1</v>
      </c>
      <c r="I223" s="209"/>
      <c r="J223" s="210">
        <f>ROUND(I223*H223,2)</f>
        <v>0</v>
      </c>
      <c r="K223" s="206" t="s">
        <v>127</v>
      </c>
      <c r="L223" s="44"/>
      <c r="M223" s="211" t="s">
        <v>19</v>
      </c>
      <c r="N223" s="212" t="s">
        <v>40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304</v>
      </c>
      <c r="AT223" s="215" t="s">
        <v>123</v>
      </c>
      <c r="AU223" s="215" t="s">
        <v>79</v>
      </c>
      <c r="AY223" s="17" t="s">
        <v>121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77</v>
      </c>
      <c r="BK223" s="216">
        <f>ROUND(I223*H223,2)</f>
        <v>0</v>
      </c>
      <c r="BL223" s="17" t="s">
        <v>304</v>
      </c>
      <c r="BM223" s="215" t="s">
        <v>367</v>
      </c>
    </row>
    <row r="224" s="2" customFormat="1">
      <c r="A224" s="38"/>
      <c r="B224" s="39"/>
      <c r="C224" s="40"/>
      <c r="D224" s="217" t="s">
        <v>130</v>
      </c>
      <c r="E224" s="40"/>
      <c r="F224" s="218" t="s">
        <v>368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130</v>
      </c>
      <c r="AU224" s="17" t="s">
        <v>79</v>
      </c>
    </row>
    <row r="225" s="2" customFormat="1">
      <c r="A225" s="38"/>
      <c r="B225" s="39"/>
      <c r="C225" s="40"/>
      <c r="D225" s="224" t="s">
        <v>156</v>
      </c>
      <c r="E225" s="40"/>
      <c r="F225" s="245" t="s">
        <v>369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156</v>
      </c>
      <c r="AU225" s="17" t="s">
        <v>79</v>
      </c>
    </row>
    <row r="226" s="12" customFormat="1" ht="22.8" customHeight="1">
      <c r="A226" s="12"/>
      <c r="B226" s="188"/>
      <c r="C226" s="189"/>
      <c r="D226" s="190" t="s">
        <v>68</v>
      </c>
      <c r="E226" s="202" t="s">
        <v>370</v>
      </c>
      <c r="F226" s="202" t="s">
        <v>371</v>
      </c>
      <c r="G226" s="189"/>
      <c r="H226" s="189"/>
      <c r="I226" s="192"/>
      <c r="J226" s="203">
        <f>BK226</f>
        <v>0</v>
      </c>
      <c r="K226" s="189"/>
      <c r="L226" s="194"/>
      <c r="M226" s="195"/>
      <c r="N226" s="196"/>
      <c r="O226" s="196"/>
      <c r="P226" s="197">
        <f>SUM(P227:P229)</f>
        <v>0</v>
      </c>
      <c r="Q226" s="196"/>
      <c r="R226" s="197">
        <f>SUM(R227:R229)</f>
        <v>0</v>
      </c>
      <c r="S226" s="196"/>
      <c r="T226" s="198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99" t="s">
        <v>151</v>
      </c>
      <c r="AT226" s="200" t="s">
        <v>68</v>
      </c>
      <c r="AU226" s="200" t="s">
        <v>77</v>
      </c>
      <c r="AY226" s="199" t="s">
        <v>121</v>
      </c>
      <c r="BK226" s="201">
        <f>SUM(BK227:BK229)</f>
        <v>0</v>
      </c>
    </row>
    <row r="227" s="2" customFormat="1" ht="16.5" customHeight="1">
      <c r="A227" s="38"/>
      <c r="B227" s="39"/>
      <c r="C227" s="204" t="s">
        <v>372</v>
      </c>
      <c r="D227" s="204" t="s">
        <v>123</v>
      </c>
      <c r="E227" s="205" t="s">
        <v>373</v>
      </c>
      <c r="F227" s="206" t="s">
        <v>371</v>
      </c>
      <c r="G227" s="207" t="s">
        <v>303</v>
      </c>
      <c r="H227" s="208">
        <v>1</v>
      </c>
      <c r="I227" s="209"/>
      <c r="J227" s="210">
        <f>ROUND(I227*H227,2)</f>
        <v>0</v>
      </c>
      <c r="K227" s="206" t="s">
        <v>127</v>
      </c>
      <c r="L227" s="44"/>
      <c r="M227" s="211" t="s">
        <v>19</v>
      </c>
      <c r="N227" s="212" t="s">
        <v>40</v>
      </c>
      <c r="O227" s="84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304</v>
      </c>
      <c r="AT227" s="215" t="s">
        <v>123</v>
      </c>
      <c r="AU227" s="215" t="s">
        <v>79</v>
      </c>
      <c r="AY227" s="17" t="s">
        <v>121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77</v>
      </c>
      <c r="BK227" s="216">
        <f>ROUND(I227*H227,2)</f>
        <v>0</v>
      </c>
      <c r="BL227" s="17" t="s">
        <v>304</v>
      </c>
      <c r="BM227" s="215" t="s">
        <v>374</v>
      </c>
    </row>
    <row r="228" s="2" customFormat="1">
      <c r="A228" s="38"/>
      <c r="B228" s="39"/>
      <c r="C228" s="40"/>
      <c r="D228" s="217" t="s">
        <v>130</v>
      </c>
      <c r="E228" s="40"/>
      <c r="F228" s="218" t="s">
        <v>375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130</v>
      </c>
      <c r="AU228" s="17" t="s">
        <v>79</v>
      </c>
    </row>
    <row r="229" s="2" customFormat="1">
      <c r="A229" s="38"/>
      <c r="B229" s="39"/>
      <c r="C229" s="40"/>
      <c r="D229" s="224" t="s">
        <v>156</v>
      </c>
      <c r="E229" s="40"/>
      <c r="F229" s="245" t="s">
        <v>319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156</v>
      </c>
      <c r="AU229" s="17" t="s">
        <v>79</v>
      </c>
    </row>
    <row r="230" s="12" customFormat="1" ht="22.8" customHeight="1">
      <c r="A230" s="12"/>
      <c r="B230" s="188"/>
      <c r="C230" s="189"/>
      <c r="D230" s="190" t="s">
        <v>68</v>
      </c>
      <c r="E230" s="202" t="s">
        <v>376</v>
      </c>
      <c r="F230" s="202" t="s">
        <v>377</v>
      </c>
      <c r="G230" s="189"/>
      <c r="H230" s="189"/>
      <c r="I230" s="192"/>
      <c r="J230" s="203">
        <f>BK230</f>
        <v>0</v>
      </c>
      <c r="K230" s="189"/>
      <c r="L230" s="194"/>
      <c r="M230" s="195"/>
      <c r="N230" s="196"/>
      <c r="O230" s="196"/>
      <c r="P230" s="197">
        <f>SUM(P231:P233)</f>
        <v>0</v>
      </c>
      <c r="Q230" s="196"/>
      <c r="R230" s="197">
        <f>SUM(R231:R233)</f>
        <v>0</v>
      </c>
      <c r="S230" s="196"/>
      <c r="T230" s="198">
        <f>SUM(T231:T233)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99" t="s">
        <v>151</v>
      </c>
      <c r="AT230" s="200" t="s">
        <v>68</v>
      </c>
      <c r="AU230" s="200" t="s">
        <v>77</v>
      </c>
      <c r="AY230" s="199" t="s">
        <v>121</v>
      </c>
      <c r="BK230" s="201">
        <f>SUM(BK231:BK233)</f>
        <v>0</v>
      </c>
    </row>
    <row r="231" s="2" customFormat="1" ht="16.5" customHeight="1">
      <c r="A231" s="38"/>
      <c r="B231" s="39"/>
      <c r="C231" s="204" t="s">
        <v>378</v>
      </c>
      <c r="D231" s="204" t="s">
        <v>123</v>
      </c>
      <c r="E231" s="205" t="s">
        <v>379</v>
      </c>
      <c r="F231" s="206" t="s">
        <v>377</v>
      </c>
      <c r="G231" s="207" t="s">
        <v>303</v>
      </c>
      <c r="H231" s="208">
        <v>1</v>
      </c>
      <c r="I231" s="209"/>
      <c r="J231" s="210">
        <f>ROUND(I231*H231,2)</f>
        <v>0</v>
      </c>
      <c r="K231" s="206" t="s">
        <v>127</v>
      </c>
      <c r="L231" s="44"/>
      <c r="M231" s="211" t="s">
        <v>19</v>
      </c>
      <c r="N231" s="212" t="s">
        <v>40</v>
      </c>
      <c r="O231" s="84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304</v>
      </c>
      <c r="AT231" s="215" t="s">
        <v>123</v>
      </c>
      <c r="AU231" s="215" t="s">
        <v>79</v>
      </c>
      <c r="AY231" s="17" t="s">
        <v>121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77</v>
      </c>
      <c r="BK231" s="216">
        <f>ROUND(I231*H231,2)</f>
        <v>0</v>
      </c>
      <c r="BL231" s="17" t="s">
        <v>304</v>
      </c>
      <c r="BM231" s="215" t="s">
        <v>380</v>
      </c>
    </row>
    <row r="232" s="2" customFormat="1">
      <c r="A232" s="38"/>
      <c r="B232" s="39"/>
      <c r="C232" s="40"/>
      <c r="D232" s="217" t="s">
        <v>130</v>
      </c>
      <c r="E232" s="40"/>
      <c r="F232" s="218" t="s">
        <v>381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130</v>
      </c>
      <c r="AU232" s="17" t="s">
        <v>79</v>
      </c>
    </row>
    <row r="233" s="2" customFormat="1">
      <c r="A233" s="38"/>
      <c r="B233" s="39"/>
      <c r="C233" s="40"/>
      <c r="D233" s="224" t="s">
        <v>156</v>
      </c>
      <c r="E233" s="40"/>
      <c r="F233" s="245" t="s">
        <v>319</v>
      </c>
      <c r="G233" s="40"/>
      <c r="H233" s="40"/>
      <c r="I233" s="219"/>
      <c r="J233" s="40"/>
      <c r="K233" s="40"/>
      <c r="L233" s="44"/>
      <c r="M233" s="256"/>
      <c r="N233" s="257"/>
      <c r="O233" s="258"/>
      <c r="P233" s="258"/>
      <c r="Q233" s="258"/>
      <c r="R233" s="258"/>
      <c r="S233" s="258"/>
      <c r="T233" s="259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156</v>
      </c>
      <c r="AU233" s="17" t="s">
        <v>79</v>
      </c>
    </row>
    <row r="234" s="2" customFormat="1" ht="6.96" customHeight="1">
      <c r="A234" s="38"/>
      <c r="B234" s="59"/>
      <c r="C234" s="60"/>
      <c r="D234" s="60"/>
      <c r="E234" s="60"/>
      <c r="F234" s="60"/>
      <c r="G234" s="60"/>
      <c r="H234" s="60"/>
      <c r="I234" s="60"/>
      <c r="J234" s="60"/>
      <c r="K234" s="60"/>
      <c r="L234" s="44"/>
      <c r="M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</row>
  </sheetData>
  <sheetProtection sheet="1" autoFilter="0" formatColumns="0" formatRows="0" objects="1" scenarios="1" spinCount="100000" saltValue="/OARsgdnyBMgPLXQQvfNOCmcjzvVgOmpTbxBTNil7+/EsEyLdDb0MJGlZVxQUX+b4pi1ZcpwPT1ZZy7oa8YxHg==" hashValue="/RnU2yRjlGnZbiNZ89PwB8I4CIQPb93QHHA1qNe01tK/1ZhYCi5J5bZ2btWSXhMt1Fnkfbt9gPHQgFs3giB7bA==" algorithmName="SHA-512" password="CC35"/>
  <autoFilter ref="C91:K233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2_02/121151125"/>
    <hyperlink ref="F98" r:id="rId2" display="https://podminky.urs.cz/item/CS_URS_2022_02/122151105"/>
    <hyperlink ref="F103" r:id="rId3" display="https://podminky.urs.cz/item/CS_URS_2022_02/132151101"/>
    <hyperlink ref="F106" r:id="rId4" display="https://podminky.urs.cz/item/CS_URS_2022_02/162751117"/>
    <hyperlink ref="F112" r:id="rId5" display="https://podminky.urs.cz/item/CS_URS_2022_02/162751119"/>
    <hyperlink ref="F119" r:id="rId6" display="https://podminky.urs.cz/item/CS_URS_2022_02/171201221"/>
    <hyperlink ref="F122" r:id="rId7" display="https://podminky.urs.cz/item/CS_URS_2022_02/183405212"/>
    <hyperlink ref="F128" r:id="rId8" display="https://podminky.urs.cz/item/CS_URS_2022_02/270210111"/>
    <hyperlink ref="F132" r:id="rId9" display="https://podminky.urs.cz/item/CS_URS_2022_02/561071121"/>
    <hyperlink ref="F136" r:id="rId10" display="https://podminky.urs.cz/item/CS_URS_2022_02/564551111"/>
    <hyperlink ref="F143" r:id="rId11" display="https://podminky.urs.cz/item/CS_URS_2022_02/564752111"/>
    <hyperlink ref="F146" r:id="rId12" display="https://podminky.urs.cz/item/CS_URS_2022_02/564851111"/>
    <hyperlink ref="F149" r:id="rId13" display="https://podminky.urs.cz/item/CS_URS_2022_02/565145121"/>
    <hyperlink ref="F152" r:id="rId14" display="https://podminky.urs.cz/item/CS_URS_2022_02/569931132"/>
    <hyperlink ref="F155" r:id="rId15" display="https://podminky.urs.cz/item/CS_URS_2022_02/573111112"/>
    <hyperlink ref="F158" r:id="rId16" display="https://podminky.urs.cz/item/CS_URS_2022_02/573211109"/>
    <hyperlink ref="F161" r:id="rId17" display="https://podminky.urs.cz/item/CS_URS_2022_02/577134121"/>
    <hyperlink ref="F165" r:id="rId18" display="https://podminky.urs.cz/item/CS_URS_2022_02/916131213"/>
    <hyperlink ref="F172" r:id="rId19" display="https://podminky.urs.cz/item/CS_URS_2022_02/916991121"/>
    <hyperlink ref="F176" r:id="rId20" display="https://podminky.urs.cz/item/CS_URS_2022_02/919112213"/>
    <hyperlink ref="F179" r:id="rId21" display="https://podminky.urs.cz/item/CS_URS_2022_02/919122112"/>
    <hyperlink ref="F182" r:id="rId22" display="https://podminky.urs.cz/item/CS_URS_2022_02/938908411"/>
    <hyperlink ref="F187" r:id="rId23" display="https://podminky.urs.cz/item/CS_URS_2022_02/998225111"/>
    <hyperlink ref="F191" r:id="rId24" display="https://podminky.urs.cz/item/CS_URS_2022_02/011002000"/>
    <hyperlink ref="F194" r:id="rId25" display="https://podminky.urs.cz/item/CS_URS_2022_02/011103000"/>
    <hyperlink ref="F197" r:id="rId26" display="https://podminky.urs.cz/item/CS_URS_2022_02/011203000"/>
    <hyperlink ref="F200" r:id="rId27" display="https://podminky.urs.cz/item/CS_URS_2022_02/011303000"/>
    <hyperlink ref="F203" r:id="rId28" display="https://podminky.urs.cz/item/CS_URS_2022_02/012203000"/>
    <hyperlink ref="F206" r:id="rId29" display="https://podminky.urs.cz/item/CS_URS_2022_02/013254000"/>
    <hyperlink ref="F210" r:id="rId30" display="https://podminky.urs.cz/item/CS_URS_2022_02/020001000"/>
    <hyperlink ref="F214" r:id="rId31" display="https://podminky.urs.cz/item/CS_URS_2022_02/030001000"/>
    <hyperlink ref="F218" r:id="rId32" display="https://podminky.urs.cz/item/CS_URS_2022_02/041002000"/>
    <hyperlink ref="F221" r:id="rId33" display="https://podminky.urs.cz/item/CS_URS_2022_02/043002000"/>
    <hyperlink ref="F224" r:id="rId34" display="https://podminky.urs.cz/item/CS_URS_2022_02/045002000"/>
    <hyperlink ref="F228" r:id="rId35" display="https://podminky.urs.cz/item/CS_URS_2022_02/060001000"/>
    <hyperlink ref="F232" r:id="rId36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86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HPC C4 A IP16, K.Ú. HYNKOV A SKRBEŇ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382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ROUND(J91,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ROUND((SUM(BE91:BE223)),  2)</f>
        <v>0</v>
      </c>
      <c r="G33" s="38"/>
      <c r="H33" s="38"/>
      <c r="I33" s="148">
        <v>0.20999999999999999</v>
      </c>
      <c r="J33" s="147">
        <f>ROUND(((SUM(BE91:BE223))*I33),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ROUND((SUM(BF91:BF223)),  2)</f>
        <v>0</v>
      </c>
      <c r="G34" s="38"/>
      <c r="H34" s="38"/>
      <c r="I34" s="148">
        <v>0.14999999999999999</v>
      </c>
      <c r="J34" s="147">
        <f>ROUND(((SUM(BF91:BF223))*I34),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ROUND((SUM(BG91:BG223)),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ROUND((SUM(BH91:BH223)),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ROUND((SUM(BI91:BI223)),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HPC C4 A IP16, K.Ú. HYNKOV A SKRBEŇ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SO101.2 - HPC C4 - intravilán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90</v>
      </c>
      <c r="D57" s="162"/>
      <c r="E57" s="162"/>
      <c r="F57" s="162"/>
      <c r="G57" s="162"/>
      <c r="H57" s="162"/>
      <c r="I57" s="162"/>
      <c r="J57" s="163" t="s">
        <v>91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92</v>
      </c>
    </row>
    <row r="60" s="9" customFormat="1" ht="24.96" customHeight="1">
      <c r="A60" s="9"/>
      <c r="B60" s="165"/>
      <c r="C60" s="166"/>
      <c r="D60" s="167" t="s">
        <v>93</v>
      </c>
      <c r="E60" s="168"/>
      <c r="F60" s="168"/>
      <c r="G60" s="168"/>
      <c r="H60" s="168"/>
      <c r="I60" s="168"/>
      <c r="J60" s="169">
        <f>J92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94</v>
      </c>
      <c r="E61" s="174"/>
      <c r="F61" s="174"/>
      <c r="G61" s="174"/>
      <c r="H61" s="174"/>
      <c r="I61" s="174"/>
      <c r="J61" s="175">
        <f>J93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96</v>
      </c>
      <c r="E62" s="174"/>
      <c r="F62" s="174"/>
      <c r="G62" s="174"/>
      <c r="H62" s="174"/>
      <c r="I62" s="174"/>
      <c r="J62" s="175">
        <f>J121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97</v>
      </c>
      <c r="E63" s="174"/>
      <c r="F63" s="174"/>
      <c r="G63" s="174"/>
      <c r="H63" s="174"/>
      <c r="I63" s="174"/>
      <c r="J63" s="175">
        <f>J154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98</v>
      </c>
      <c r="E64" s="174"/>
      <c r="F64" s="174"/>
      <c r="G64" s="174"/>
      <c r="H64" s="174"/>
      <c r="I64" s="174"/>
      <c r="J64" s="175">
        <f>J175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99</v>
      </c>
      <c r="E65" s="168"/>
      <c r="F65" s="168"/>
      <c r="G65" s="168"/>
      <c r="H65" s="168"/>
      <c r="I65" s="168"/>
      <c r="J65" s="169">
        <f>J178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1"/>
      <c r="C66" s="172"/>
      <c r="D66" s="173" t="s">
        <v>100</v>
      </c>
      <c r="E66" s="174"/>
      <c r="F66" s="174"/>
      <c r="G66" s="174"/>
      <c r="H66" s="174"/>
      <c r="I66" s="174"/>
      <c r="J66" s="175">
        <f>J179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101</v>
      </c>
      <c r="E67" s="174"/>
      <c r="F67" s="174"/>
      <c r="G67" s="174"/>
      <c r="H67" s="174"/>
      <c r="I67" s="174"/>
      <c r="J67" s="175">
        <f>J198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102</v>
      </c>
      <c r="E68" s="174"/>
      <c r="F68" s="174"/>
      <c r="G68" s="174"/>
      <c r="H68" s="174"/>
      <c r="I68" s="174"/>
      <c r="J68" s="175">
        <f>J202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103</v>
      </c>
      <c r="E69" s="174"/>
      <c r="F69" s="174"/>
      <c r="G69" s="174"/>
      <c r="H69" s="174"/>
      <c r="I69" s="174"/>
      <c r="J69" s="175">
        <f>J206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104</v>
      </c>
      <c r="E70" s="174"/>
      <c r="F70" s="174"/>
      <c r="G70" s="174"/>
      <c r="H70" s="174"/>
      <c r="I70" s="174"/>
      <c r="J70" s="175">
        <f>J216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105</v>
      </c>
      <c r="E71" s="174"/>
      <c r="F71" s="174"/>
      <c r="G71" s="174"/>
      <c r="H71" s="174"/>
      <c r="I71" s="174"/>
      <c r="J71" s="175">
        <f>J220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106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0" t="str">
        <f>E7</f>
        <v>HPC C4 A IP16, K.Ú. HYNKOV A SKRBEŇ 20230320</v>
      </c>
      <c r="F81" s="32"/>
      <c r="G81" s="32"/>
      <c r="H81" s="32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87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>SO101.2 - HPC C4 - intravilán</v>
      </c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F12</f>
        <v xml:space="preserve"> </v>
      </c>
      <c r="G85" s="40"/>
      <c r="H85" s="40"/>
      <c r="I85" s="32" t="s">
        <v>23</v>
      </c>
      <c r="J85" s="72" t="str">
        <f>IF(J12="","",J12)</f>
        <v>20. 3. 2023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E15</f>
        <v xml:space="preserve"> </v>
      </c>
      <c r="G87" s="40"/>
      <c r="H87" s="40"/>
      <c r="I87" s="32" t="s">
        <v>30</v>
      </c>
      <c r="J87" s="36" t="str">
        <f>E21</f>
        <v xml:space="preserve"> 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28</v>
      </c>
      <c r="D88" s="40"/>
      <c r="E88" s="40"/>
      <c r="F88" s="27" t="str">
        <f>IF(E18="","",E18)</f>
        <v>Vyplň údaj</v>
      </c>
      <c r="G88" s="40"/>
      <c r="H88" s="40"/>
      <c r="I88" s="32" t="s">
        <v>32</v>
      </c>
      <c r="J88" s="36" t="str">
        <f>E24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77"/>
      <c r="B90" s="178"/>
      <c r="C90" s="179" t="s">
        <v>107</v>
      </c>
      <c r="D90" s="180" t="s">
        <v>54</v>
      </c>
      <c r="E90" s="180" t="s">
        <v>50</v>
      </c>
      <c r="F90" s="180" t="s">
        <v>51</v>
      </c>
      <c r="G90" s="180" t="s">
        <v>108</v>
      </c>
      <c r="H90" s="180" t="s">
        <v>109</v>
      </c>
      <c r="I90" s="180" t="s">
        <v>110</v>
      </c>
      <c r="J90" s="180" t="s">
        <v>91</v>
      </c>
      <c r="K90" s="181" t="s">
        <v>111</v>
      </c>
      <c r="L90" s="182"/>
      <c r="M90" s="92" t="s">
        <v>19</v>
      </c>
      <c r="N90" s="93" t="s">
        <v>39</v>
      </c>
      <c r="O90" s="93" t="s">
        <v>112</v>
      </c>
      <c r="P90" s="93" t="s">
        <v>113</v>
      </c>
      <c r="Q90" s="93" t="s">
        <v>114</v>
      </c>
      <c r="R90" s="93" t="s">
        <v>115</v>
      </c>
      <c r="S90" s="93" t="s">
        <v>116</v>
      </c>
      <c r="T90" s="94" t="s">
        <v>117</v>
      </c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</row>
    <row r="91" s="2" customFormat="1" ht="22.8" customHeight="1">
      <c r="A91" s="38"/>
      <c r="B91" s="39"/>
      <c r="C91" s="99" t="s">
        <v>118</v>
      </c>
      <c r="D91" s="40"/>
      <c r="E91" s="40"/>
      <c r="F91" s="40"/>
      <c r="G91" s="40"/>
      <c r="H91" s="40"/>
      <c r="I91" s="40"/>
      <c r="J91" s="183">
        <f>BK91</f>
        <v>0</v>
      </c>
      <c r="K91" s="40"/>
      <c r="L91" s="44"/>
      <c r="M91" s="95"/>
      <c r="N91" s="184"/>
      <c r="O91" s="96"/>
      <c r="P91" s="185">
        <f>P92+P178</f>
        <v>0</v>
      </c>
      <c r="Q91" s="96"/>
      <c r="R91" s="185">
        <f>R92+R178</f>
        <v>86.565650906000002</v>
      </c>
      <c r="S91" s="96"/>
      <c r="T91" s="186">
        <f>T92+T178</f>
        <v>20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68</v>
      </c>
      <c r="AU91" s="17" t="s">
        <v>92</v>
      </c>
      <c r="BK91" s="187">
        <f>BK92+BK178</f>
        <v>0</v>
      </c>
    </row>
    <row r="92" s="12" customFormat="1" ht="25.92" customHeight="1">
      <c r="A92" s="12"/>
      <c r="B92" s="188"/>
      <c r="C92" s="189"/>
      <c r="D92" s="190" t="s">
        <v>68</v>
      </c>
      <c r="E92" s="191" t="s">
        <v>119</v>
      </c>
      <c r="F92" s="191" t="s">
        <v>120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P93+P121+P154+P175</f>
        <v>0</v>
      </c>
      <c r="Q92" s="196"/>
      <c r="R92" s="197">
        <f>R93+R121+R154+R175</f>
        <v>86.565650906000002</v>
      </c>
      <c r="S92" s="196"/>
      <c r="T92" s="198">
        <f>T93+T121+T154+T175</f>
        <v>20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77</v>
      </c>
      <c r="AT92" s="200" t="s">
        <v>68</v>
      </c>
      <c r="AU92" s="200" t="s">
        <v>69</v>
      </c>
      <c r="AY92" s="199" t="s">
        <v>121</v>
      </c>
      <c r="BK92" s="201">
        <f>BK93+BK121+BK154+BK175</f>
        <v>0</v>
      </c>
    </row>
    <row r="93" s="12" customFormat="1" ht="22.8" customHeight="1">
      <c r="A93" s="12"/>
      <c r="B93" s="188"/>
      <c r="C93" s="189"/>
      <c r="D93" s="190" t="s">
        <v>68</v>
      </c>
      <c r="E93" s="202" t="s">
        <v>77</v>
      </c>
      <c r="F93" s="202" t="s">
        <v>122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f>SUM(P94:P120)</f>
        <v>0</v>
      </c>
      <c r="Q93" s="196"/>
      <c r="R93" s="197">
        <f>SUM(R94:R120)</f>
        <v>0.089935639999999983</v>
      </c>
      <c r="S93" s="196"/>
      <c r="T93" s="198">
        <f>SUM(T94:T120)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77</v>
      </c>
      <c r="AT93" s="200" t="s">
        <v>68</v>
      </c>
      <c r="AU93" s="200" t="s">
        <v>77</v>
      </c>
      <c r="AY93" s="199" t="s">
        <v>121</v>
      </c>
      <c r="BK93" s="201">
        <f>SUM(BK94:BK120)</f>
        <v>0</v>
      </c>
    </row>
    <row r="94" s="2" customFormat="1" ht="21.75" customHeight="1">
      <c r="A94" s="38"/>
      <c r="B94" s="39"/>
      <c r="C94" s="204" t="s">
        <v>77</v>
      </c>
      <c r="D94" s="204" t="s">
        <v>123</v>
      </c>
      <c r="E94" s="205" t="s">
        <v>132</v>
      </c>
      <c r="F94" s="206" t="s">
        <v>133</v>
      </c>
      <c r="G94" s="207" t="s">
        <v>134</v>
      </c>
      <c r="H94" s="208">
        <v>13.891</v>
      </c>
      <c r="I94" s="209"/>
      <c r="J94" s="210">
        <f>ROUND(I94*H94,2)</f>
        <v>0</v>
      </c>
      <c r="K94" s="206" t="s">
        <v>127</v>
      </c>
      <c r="L94" s="44"/>
      <c r="M94" s="211" t="s">
        <v>19</v>
      </c>
      <c r="N94" s="212" t="s">
        <v>40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128</v>
      </c>
      <c r="AT94" s="215" t="s">
        <v>123</v>
      </c>
      <c r="AU94" s="215" t="s">
        <v>79</v>
      </c>
      <c r="AY94" s="17" t="s">
        <v>121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77</v>
      </c>
      <c r="BK94" s="216">
        <f>ROUND(I94*H94,2)</f>
        <v>0</v>
      </c>
      <c r="BL94" s="17" t="s">
        <v>128</v>
      </c>
      <c r="BM94" s="215" t="s">
        <v>135</v>
      </c>
    </row>
    <row r="95" s="2" customFormat="1">
      <c r="A95" s="38"/>
      <c r="B95" s="39"/>
      <c r="C95" s="40"/>
      <c r="D95" s="217" t="s">
        <v>130</v>
      </c>
      <c r="E95" s="40"/>
      <c r="F95" s="218" t="s">
        <v>136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130</v>
      </c>
      <c r="AU95" s="17" t="s">
        <v>79</v>
      </c>
    </row>
    <row r="96" s="13" customFormat="1">
      <c r="A96" s="13"/>
      <c r="B96" s="222"/>
      <c r="C96" s="223"/>
      <c r="D96" s="224" t="s">
        <v>137</v>
      </c>
      <c r="E96" s="225" t="s">
        <v>19</v>
      </c>
      <c r="F96" s="226" t="s">
        <v>383</v>
      </c>
      <c r="G96" s="223"/>
      <c r="H96" s="227">
        <v>0.36699999999999999</v>
      </c>
      <c r="I96" s="228"/>
      <c r="J96" s="223"/>
      <c r="K96" s="223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137</v>
      </c>
      <c r="AU96" s="233" t="s">
        <v>79</v>
      </c>
      <c r="AV96" s="13" t="s">
        <v>79</v>
      </c>
      <c r="AW96" s="13" t="s">
        <v>31</v>
      </c>
      <c r="AX96" s="13" t="s">
        <v>69</v>
      </c>
      <c r="AY96" s="233" t="s">
        <v>121</v>
      </c>
    </row>
    <row r="97" s="13" customFormat="1">
      <c r="A97" s="13"/>
      <c r="B97" s="222"/>
      <c r="C97" s="223"/>
      <c r="D97" s="224" t="s">
        <v>137</v>
      </c>
      <c r="E97" s="225" t="s">
        <v>19</v>
      </c>
      <c r="F97" s="226" t="s">
        <v>384</v>
      </c>
      <c r="G97" s="223"/>
      <c r="H97" s="227">
        <v>13.523999999999999</v>
      </c>
      <c r="I97" s="228"/>
      <c r="J97" s="223"/>
      <c r="K97" s="223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137</v>
      </c>
      <c r="AU97" s="233" t="s">
        <v>79</v>
      </c>
      <c r="AV97" s="13" t="s">
        <v>79</v>
      </c>
      <c r="AW97" s="13" t="s">
        <v>31</v>
      </c>
      <c r="AX97" s="13" t="s">
        <v>69</v>
      </c>
      <c r="AY97" s="233" t="s">
        <v>121</v>
      </c>
    </row>
    <row r="98" s="14" customFormat="1">
      <c r="A98" s="14"/>
      <c r="B98" s="234"/>
      <c r="C98" s="235"/>
      <c r="D98" s="224" t="s">
        <v>137</v>
      </c>
      <c r="E98" s="236" t="s">
        <v>19</v>
      </c>
      <c r="F98" s="237" t="s">
        <v>140</v>
      </c>
      <c r="G98" s="235"/>
      <c r="H98" s="238">
        <v>13.891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137</v>
      </c>
      <c r="AU98" s="244" t="s">
        <v>79</v>
      </c>
      <c r="AV98" s="14" t="s">
        <v>128</v>
      </c>
      <c r="AW98" s="14" t="s">
        <v>31</v>
      </c>
      <c r="AX98" s="14" t="s">
        <v>77</v>
      </c>
      <c r="AY98" s="244" t="s">
        <v>121</v>
      </c>
    </row>
    <row r="99" s="2" customFormat="1" ht="24.15" customHeight="1">
      <c r="A99" s="38"/>
      <c r="B99" s="39"/>
      <c r="C99" s="204" t="s">
        <v>79</v>
      </c>
      <c r="D99" s="204" t="s">
        <v>123</v>
      </c>
      <c r="E99" s="205" t="s">
        <v>385</v>
      </c>
      <c r="F99" s="206" t="s">
        <v>386</v>
      </c>
      <c r="G99" s="207" t="s">
        <v>134</v>
      </c>
      <c r="H99" s="208">
        <v>21</v>
      </c>
      <c r="I99" s="209"/>
      <c r="J99" s="210">
        <f>ROUND(I99*H99,2)</f>
        <v>0</v>
      </c>
      <c r="K99" s="206" t="s">
        <v>127</v>
      </c>
      <c r="L99" s="44"/>
      <c r="M99" s="211" t="s">
        <v>19</v>
      </c>
      <c r="N99" s="212" t="s">
        <v>40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128</v>
      </c>
      <c r="AT99" s="215" t="s">
        <v>123</v>
      </c>
      <c r="AU99" s="215" t="s">
        <v>79</v>
      </c>
      <c r="AY99" s="17" t="s">
        <v>121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77</v>
      </c>
      <c r="BK99" s="216">
        <f>ROUND(I99*H99,2)</f>
        <v>0</v>
      </c>
      <c r="BL99" s="17" t="s">
        <v>128</v>
      </c>
      <c r="BM99" s="215" t="s">
        <v>387</v>
      </c>
    </row>
    <row r="100" s="2" customFormat="1">
      <c r="A100" s="38"/>
      <c r="B100" s="39"/>
      <c r="C100" s="40"/>
      <c r="D100" s="217" t="s">
        <v>130</v>
      </c>
      <c r="E100" s="40"/>
      <c r="F100" s="218" t="s">
        <v>388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130</v>
      </c>
      <c r="AU100" s="17" t="s">
        <v>79</v>
      </c>
    </row>
    <row r="101" s="13" customFormat="1">
      <c r="A101" s="13"/>
      <c r="B101" s="222"/>
      <c r="C101" s="223"/>
      <c r="D101" s="224" t="s">
        <v>137</v>
      </c>
      <c r="E101" s="225" t="s">
        <v>19</v>
      </c>
      <c r="F101" s="226" t="s">
        <v>389</v>
      </c>
      <c r="G101" s="223"/>
      <c r="H101" s="227">
        <v>21</v>
      </c>
      <c r="I101" s="228"/>
      <c r="J101" s="223"/>
      <c r="K101" s="223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137</v>
      </c>
      <c r="AU101" s="233" t="s">
        <v>79</v>
      </c>
      <c r="AV101" s="13" t="s">
        <v>79</v>
      </c>
      <c r="AW101" s="13" t="s">
        <v>31</v>
      </c>
      <c r="AX101" s="13" t="s">
        <v>77</v>
      </c>
      <c r="AY101" s="233" t="s">
        <v>121</v>
      </c>
    </row>
    <row r="102" s="2" customFormat="1" ht="37.8" customHeight="1">
      <c r="A102" s="38"/>
      <c r="B102" s="39"/>
      <c r="C102" s="204" t="s">
        <v>141</v>
      </c>
      <c r="D102" s="204" t="s">
        <v>123</v>
      </c>
      <c r="E102" s="205" t="s">
        <v>147</v>
      </c>
      <c r="F102" s="206" t="s">
        <v>148</v>
      </c>
      <c r="G102" s="207" t="s">
        <v>134</v>
      </c>
      <c r="H102" s="208">
        <v>13.891</v>
      </c>
      <c r="I102" s="209"/>
      <c r="J102" s="210">
        <f>ROUND(I102*H102,2)</f>
        <v>0</v>
      </c>
      <c r="K102" s="206" t="s">
        <v>127</v>
      </c>
      <c r="L102" s="44"/>
      <c r="M102" s="211" t="s">
        <v>19</v>
      </c>
      <c r="N102" s="212" t="s">
        <v>40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128</v>
      </c>
      <c r="AT102" s="215" t="s">
        <v>123</v>
      </c>
      <c r="AU102" s="215" t="s">
        <v>79</v>
      </c>
      <c r="AY102" s="17" t="s">
        <v>121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77</v>
      </c>
      <c r="BK102" s="216">
        <f>ROUND(I102*H102,2)</f>
        <v>0</v>
      </c>
      <c r="BL102" s="17" t="s">
        <v>128</v>
      </c>
      <c r="BM102" s="215" t="s">
        <v>149</v>
      </c>
    </row>
    <row r="103" s="2" customFormat="1">
      <c r="A103" s="38"/>
      <c r="B103" s="39"/>
      <c r="C103" s="40"/>
      <c r="D103" s="217" t="s">
        <v>130</v>
      </c>
      <c r="E103" s="40"/>
      <c r="F103" s="218" t="s">
        <v>150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130</v>
      </c>
      <c r="AU103" s="17" t="s">
        <v>79</v>
      </c>
    </row>
    <row r="104" s="13" customFormat="1">
      <c r="A104" s="13"/>
      <c r="B104" s="222"/>
      <c r="C104" s="223"/>
      <c r="D104" s="224" t="s">
        <v>137</v>
      </c>
      <c r="E104" s="225" t="s">
        <v>19</v>
      </c>
      <c r="F104" s="226" t="s">
        <v>383</v>
      </c>
      <c r="G104" s="223"/>
      <c r="H104" s="227">
        <v>0.36699999999999999</v>
      </c>
      <c r="I104" s="228"/>
      <c r="J104" s="223"/>
      <c r="K104" s="223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137</v>
      </c>
      <c r="AU104" s="233" t="s">
        <v>79</v>
      </c>
      <c r="AV104" s="13" t="s">
        <v>79</v>
      </c>
      <c r="AW104" s="13" t="s">
        <v>31</v>
      </c>
      <c r="AX104" s="13" t="s">
        <v>69</v>
      </c>
      <c r="AY104" s="233" t="s">
        <v>121</v>
      </c>
    </row>
    <row r="105" s="13" customFormat="1">
      <c r="A105" s="13"/>
      <c r="B105" s="222"/>
      <c r="C105" s="223"/>
      <c r="D105" s="224" t="s">
        <v>137</v>
      </c>
      <c r="E105" s="225" t="s">
        <v>19</v>
      </c>
      <c r="F105" s="226" t="s">
        <v>384</v>
      </c>
      <c r="G105" s="223"/>
      <c r="H105" s="227">
        <v>13.523999999999999</v>
      </c>
      <c r="I105" s="228"/>
      <c r="J105" s="223"/>
      <c r="K105" s="223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137</v>
      </c>
      <c r="AU105" s="233" t="s">
        <v>79</v>
      </c>
      <c r="AV105" s="13" t="s">
        <v>79</v>
      </c>
      <c r="AW105" s="13" t="s">
        <v>31</v>
      </c>
      <c r="AX105" s="13" t="s">
        <v>69</v>
      </c>
      <c r="AY105" s="233" t="s">
        <v>121</v>
      </c>
    </row>
    <row r="106" s="14" customFormat="1">
      <c r="A106" s="14"/>
      <c r="B106" s="234"/>
      <c r="C106" s="235"/>
      <c r="D106" s="224" t="s">
        <v>137</v>
      </c>
      <c r="E106" s="236" t="s">
        <v>19</v>
      </c>
      <c r="F106" s="237" t="s">
        <v>140</v>
      </c>
      <c r="G106" s="235"/>
      <c r="H106" s="238">
        <v>13.891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137</v>
      </c>
      <c r="AU106" s="244" t="s">
        <v>79</v>
      </c>
      <c r="AV106" s="14" t="s">
        <v>128</v>
      </c>
      <c r="AW106" s="14" t="s">
        <v>31</v>
      </c>
      <c r="AX106" s="14" t="s">
        <v>77</v>
      </c>
      <c r="AY106" s="244" t="s">
        <v>121</v>
      </c>
    </row>
    <row r="107" s="2" customFormat="1" ht="37.8" customHeight="1">
      <c r="A107" s="38"/>
      <c r="B107" s="39"/>
      <c r="C107" s="204" t="s">
        <v>128</v>
      </c>
      <c r="D107" s="204" t="s">
        <v>123</v>
      </c>
      <c r="E107" s="205" t="s">
        <v>152</v>
      </c>
      <c r="F107" s="206" t="s">
        <v>153</v>
      </c>
      <c r="G107" s="207" t="s">
        <v>134</v>
      </c>
      <c r="H107" s="208">
        <v>138.91</v>
      </c>
      <c r="I107" s="209"/>
      <c r="J107" s="210">
        <f>ROUND(I107*H107,2)</f>
        <v>0</v>
      </c>
      <c r="K107" s="206" t="s">
        <v>127</v>
      </c>
      <c r="L107" s="44"/>
      <c r="M107" s="211" t="s">
        <v>19</v>
      </c>
      <c r="N107" s="212" t="s">
        <v>40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128</v>
      </c>
      <c r="AT107" s="215" t="s">
        <v>123</v>
      </c>
      <c r="AU107" s="215" t="s">
        <v>79</v>
      </c>
      <c r="AY107" s="17" t="s">
        <v>121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77</v>
      </c>
      <c r="BK107" s="216">
        <f>ROUND(I107*H107,2)</f>
        <v>0</v>
      </c>
      <c r="BL107" s="17" t="s">
        <v>128</v>
      </c>
      <c r="BM107" s="215" t="s">
        <v>154</v>
      </c>
    </row>
    <row r="108" s="2" customFormat="1">
      <c r="A108" s="38"/>
      <c r="B108" s="39"/>
      <c r="C108" s="40"/>
      <c r="D108" s="217" t="s">
        <v>130</v>
      </c>
      <c r="E108" s="40"/>
      <c r="F108" s="218" t="s">
        <v>155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130</v>
      </c>
      <c r="AU108" s="17" t="s">
        <v>79</v>
      </c>
    </row>
    <row r="109" s="2" customFormat="1">
      <c r="A109" s="38"/>
      <c r="B109" s="39"/>
      <c r="C109" s="40"/>
      <c r="D109" s="224" t="s">
        <v>156</v>
      </c>
      <c r="E109" s="40"/>
      <c r="F109" s="245" t="s">
        <v>390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156</v>
      </c>
      <c r="AU109" s="17" t="s">
        <v>79</v>
      </c>
    </row>
    <row r="110" s="13" customFormat="1">
      <c r="A110" s="13"/>
      <c r="B110" s="222"/>
      <c r="C110" s="223"/>
      <c r="D110" s="224" t="s">
        <v>137</v>
      </c>
      <c r="E110" s="225" t="s">
        <v>19</v>
      </c>
      <c r="F110" s="226" t="s">
        <v>391</v>
      </c>
      <c r="G110" s="223"/>
      <c r="H110" s="227">
        <v>3.6699999999999999</v>
      </c>
      <c r="I110" s="228"/>
      <c r="J110" s="223"/>
      <c r="K110" s="223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137</v>
      </c>
      <c r="AU110" s="233" t="s">
        <v>79</v>
      </c>
      <c r="AV110" s="13" t="s">
        <v>79</v>
      </c>
      <c r="AW110" s="13" t="s">
        <v>31</v>
      </c>
      <c r="AX110" s="13" t="s">
        <v>69</v>
      </c>
      <c r="AY110" s="233" t="s">
        <v>121</v>
      </c>
    </row>
    <row r="111" s="13" customFormat="1">
      <c r="A111" s="13"/>
      <c r="B111" s="222"/>
      <c r="C111" s="223"/>
      <c r="D111" s="224" t="s">
        <v>137</v>
      </c>
      <c r="E111" s="225" t="s">
        <v>19</v>
      </c>
      <c r="F111" s="226" t="s">
        <v>392</v>
      </c>
      <c r="G111" s="223"/>
      <c r="H111" s="227">
        <v>135.24000000000001</v>
      </c>
      <c r="I111" s="228"/>
      <c r="J111" s="223"/>
      <c r="K111" s="223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137</v>
      </c>
      <c r="AU111" s="233" t="s">
        <v>79</v>
      </c>
      <c r="AV111" s="13" t="s">
        <v>79</v>
      </c>
      <c r="AW111" s="13" t="s">
        <v>31</v>
      </c>
      <c r="AX111" s="13" t="s">
        <v>69</v>
      </c>
      <c r="AY111" s="233" t="s">
        <v>121</v>
      </c>
    </row>
    <row r="112" s="14" customFormat="1">
      <c r="A112" s="14"/>
      <c r="B112" s="234"/>
      <c r="C112" s="235"/>
      <c r="D112" s="224" t="s">
        <v>137</v>
      </c>
      <c r="E112" s="236" t="s">
        <v>19</v>
      </c>
      <c r="F112" s="237" t="s">
        <v>140</v>
      </c>
      <c r="G112" s="235"/>
      <c r="H112" s="238">
        <v>138.91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137</v>
      </c>
      <c r="AU112" s="244" t="s">
        <v>79</v>
      </c>
      <c r="AV112" s="14" t="s">
        <v>128</v>
      </c>
      <c r="AW112" s="14" t="s">
        <v>31</v>
      </c>
      <c r="AX112" s="14" t="s">
        <v>77</v>
      </c>
      <c r="AY112" s="244" t="s">
        <v>121</v>
      </c>
    </row>
    <row r="113" s="2" customFormat="1" ht="24.15" customHeight="1">
      <c r="A113" s="38"/>
      <c r="B113" s="39"/>
      <c r="C113" s="204" t="s">
        <v>151</v>
      </c>
      <c r="D113" s="204" t="s">
        <v>123</v>
      </c>
      <c r="E113" s="205" t="s">
        <v>162</v>
      </c>
      <c r="F113" s="206" t="s">
        <v>163</v>
      </c>
      <c r="G113" s="207" t="s">
        <v>164</v>
      </c>
      <c r="H113" s="208">
        <v>30.559999999999999</v>
      </c>
      <c r="I113" s="209"/>
      <c r="J113" s="210">
        <f>ROUND(I113*H113,2)</f>
        <v>0</v>
      </c>
      <c r="K113" s="206" t="s">
        <v>127</v>
      </c>
      <c r="L113" s="44"/>
      <c r="M113" s="211" t="s">
        <v>19</v>
      </c>
      <c r="N113" s="212" t="s">
        <v>40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128</v>
      </c>
      <c r="AT113" s="215" t="s">
        <v>123</v>
      </c>
      <c r="AU113" s="215" t="s">
        <v>79</v>
      </c>
      <c r="AY113" s="17" t="s">
        <v>121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77</v>
      </c>
      <c r="BK113" s="216">
        <f>ROUND(I113*H113,2)</f>
        <v>0</v>
      </c>
      <c r="BL113" s="17" t="s">
        <v>128</v>
      </c>
      <c r="BM113" s="215" t="s">
        <v>165</v>
      </c>
    </row>
    <row r="114" s="2" customFormat="1">
      <c r="A114" s="38"/>
      <c r="B114" s="39"/>
      <c r="C114" s="40"/>
      <c r="D114" s="217" t="s">
        <v>130</v>
      </c>
      <c r="E114" s="40"/>
      <c r="F114" s="218" t="s">
        <v>166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130</v>
      </c>
      <c r="AU114" s="17" t="s">
        <v>79</v>
      </c>
    </row>
    <row r="115" s="13" customFormat="1">
      <c r="A115" s="13"/>
      <c r="B115" s="222"/>
      <c r="C115" s="223"/>
      <c r="D115" s="224" t="s">
        <v>137</v>
      </c>
      <c r="E115" s="223"/>
      <c r="F115" s="226" t="s">
        <v>393</v>
      </c>
      <c r="G115" s="223"/>
      <c r="H115" s="227">
        <v>30.559999999999999</v>
      </c>
      <c r="I115" s="228"/>
      <c r="J115" s="223"/>
      <c r="K115" s="223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137</v>
      </c>
      <c r="AU115" s="233" t="s">
        <v>79</v>
      </c>
      <c r="AV115" s="13" t="s">
        <v>79</v>
      </c>
      <c r="AW115" s="13" t="s">
        <v>4</v>
      </c>
      <c r="AX115" s="13" t="s">
        <v>77</v>
      </c>
      <c r="AY115" s="233" t="s">
        <v>121</v>
      </c>
    </row>
    <row r="116" s="2" customFormat="1" ht="16.5" customHeight="1">
      <c r="A116" s="38"/>
      <c r="B116" s="39"/>
      <c r="C116" s="204" t="s">
        <v>161</v>
      </c>
      <c r="D116" s="204" t="s">
        <v>123</v>
      </c>
      <c r="E116" s="205" t="s">
        <v>169</v>
      </c>
      <c r="F116" s="206" t="s">
        <v>170</v>
      </c>
      <c r="G116" s="207" t="s">
        <v>126</v>
      </c>
      <c r="H116" s="208">
        <v>22.512</v>
      </c>
      <c r="I116" s="209"/>
      <c r="J116" s="210">
        <f>ROUND(I116*H116,2)</f>
        <v>0</v>
      </c>
      <c r="K116" s="206" t="s">
        <v>127</v>
      </c>
      <c r="L116" s="44"/>
      <c r="M116" s="211" t="s">
        <v>19</v>
      </c>
      <c r="N116" s="212" t="s">
        <v>40</v>
      </c>
      <c r="O116" s="84"/>
      <c r="P116" s="213">
        <f>O116*H116</f>
        <v>0</v>
      </c>
      <c r="Q116" s="213">
        <v>0.0039699999999999996</v>
      </c>
      <c r="R116" s="213">
        <f>Q116*H116</f>
        <v>0.089372639999999989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128</v>
      </c>
      <c r="AT116" s="215" t="s">
        <v>123</v>
      </c>
      <c r="AU116" s="215" t="s">
        <v>79</v>
      </c>
      <c r="AY116" s="17" t="s">
        <v>121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77</v>
      </c>
      <c r="BK116" s="216">
        <f>ROUND(I116*H116,2)</f>
        <v>0</v>
      </c>
      <c r="BL116" s="17" t="s">
        <v>128</v>
      </c>
      <c r="BM116" s="215" t="s">
        <v>394</v>
      </c>
    </row>
    <row r="117" s="2" customFormat="1">
      <c r="A117" s="38"/>
      <c r="B117" s="39"/>
      <c r="C117" s="40"/>
      <c r="D117" s="217" t="s">
        <v>130</v>
      </c>
      <c r="E117" s="40"/>
      <c r="F117" s="218" t="s">
        <v>172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130</v>
      </c>
      <c r="AU117" s="17" t="s">
        <v>79</v>
      </c>
    </row>
    <row r="118" s="13" customFormat="1">
      <c r="A118" s="13"/>
      <c r="B118" s="222"/>
      <c r="C118" s="223"/>
      <c r="D118" s="224" t="s">
        <v>137</v>
      </c>
      <c r="E118" s="225" t="s">
        <v>19</v>
      </c>
      <c r="F118" s="226" t="s">
        <v>395</v>
      </c>
      <c r="G118" s="223"/>
      <c r="H118" s="227">
        <v>22.512</v>
      </c>
      <c r="I118" s="228"/>
      <c r="J118" s="223"/>
      <c r="K118" s="223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137</v>
      </c>
      <c r="AU118" s="233" t="s">
        <v>79</v>
      </c>
      <c r="AV118" s="13" t="s">
        <v>79</v>
      </c>
      <c r="AW118" s="13" t="s">
        <v>31</v>
      </c>
      <c r="AX118" s="13" t="s">
        <v>77</v>
      </c>
      <c r="AY118" s="233" t="s">
        <v>121</v>
      </c>
    </row>
    <row r="119" s="2" customFormat="1" ht="16.5" customHeight="1">
      <c r="A119" s="38"/>
      <c r="B119" s="39"/>
      <c r="C119" s="246" t="s">
        <v>168</v>
      </c>
      <c r="D119" s="246" t="s">
        <v>175</v>
      </c>
      <c r="E119" s="247" t="s">
        <v>176</v>
      </c>
      <c r="F119" s="248" t="s">
        <v>177</v>
      </c>
      <c r="G119" s="249" t="s">
        <v>178</v>
      </c>
      <c r="H119" s="250">
        <v>0.56299999999999994</v>
      </c>
      <c r="I119" s="251"/>
      <c r="J119" s="252">
        <f>ROUND(I119*H119,2)</f>
        <v>0</v>
      </c>
      <c r="K119" s="248" t="s">
        <v>127</v>
      </c>
      <c r="L119" s="253"/>
      <c r="M119" s="254" t="s">
        <v>19</v>
      </c>
      <c r="N119" s="255" t="s">
        <v>40</v>
      </c>
      <c r="O119" s="84"/>
      <c r="P119" s="213">
        <f>O119*H119</f>
        <v>0</v>
      </c>
      <c r="Q119" s="213">
        <v>0.001</v>
      </c>
      <c r="R119" s="213">
        <f>Q119*H119</f>
        <v>0.00056299999999999992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174</v>
      </c>
      <c r="AT119" s="215" t="s">
        <v>175</v>
      </c>
      <c r="AU119" s="215" t="s">
        <v>79</v>
      </c>
      <c r="AY119" s="17" t="s">
        <v>121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77</v>
      </c>
      <c r="BK119" s="216">
        <f>ROUND(I119*H119,2)</f>
        <v>0</v>
      </c>
      <c r="BL119" s="17" t="s">
        <v>128</v>
      </c>
      <c r="BM119" s="215" t="s">
        <v>396</v>
      </c>
    </row>
    <row r="120" s="13" customFormat="1">
      <c r="A120" s="13"/>
      <c r="B120" s="222"/>
      <c r="C120" s="223"/>
      <c r="D120" s="224" t="s">
        <v>137</v>
      </c>
      <c r="E120" s="223"/>
      <c r="F120" s="226" t="s">
        <v>397</v>
      </c>
      <c r="G120" s="223"/>
      <c r="H120" s="227">
        <v>0.56299999999999994</v>
      </c>
      <c r="I120" s="228"/>
      <c r="J120" s="223"/>
      <c r="K120" s="223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137</v>
      </c>
      <c r="AU120" s="233" t="s">
        <v>79</v>
      </c>
      <c r="AV120" s="13" t="s">
        <v>79</v>
      </c>
      <c r="AW120" s="13" t="s">
        <v>4</v>
      </c>
      <c r="AX120" s="13" t="s">
        <v>77</v>
      </c>
      <c r="AY120" s="233" t="s">
        <v>121</v>
      </c>
    </row>
    <row r="121" s="12" customFormat="1" ht="22.8" customHeight="1">
      <c r="A121" s="12"/>
      <c r="B121" s="188"/>
      <c r="C121" s="189"/>
      <c r="D121" s="190" t="s">
        <v>68</v>
      </c>
      <c r="E121" s="202" t="s">
        <v>151</v>
      </c>
      <c r="F121" s="202" t="s">
        <v>188</v>
      </c>
      <c r="G121" s="189"/>
      <c r="H121" s="189"/>
      <c r="I121" s="192"/>
      <c r="J121" s="203">
        <f>BK121</f>
        <v>0</v>
      </c>
      <c r="K121" s="189"/>
      <c r="L121" s="194"/>
      <c r="M121" s="195"/>
      <c r="N121" s="196"/>
      <c r="O121" s="196"/>
      <c r="P121" s="197">
        <f>SUM(P122:P153)</f>
        <v>0</v>
      </c>
      <c r="Q121" s="196"/>
      <c r="R121" s="197">
        <f>SUM(R122:R153)</f>
        <v>83.485341990000009</v>
      </c>
      <c r="S121" s="196"/>
      <c r="T121" s="198">
        <f>SUM(T122:T153)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9" t="s">
        <v>77</v>
      </c>
      <c r="AT121" s="200" t="s">
        <v>68</v>
      </c>
      <c r="AU121" s="200" t="s">
        <v>77</v>
      </c>
      <c r="AY121" s="199" t="s">
        <v>121</v>
      </c>
      <c r="BK121" s="201">
        <f>SUM(BK122:BK153)</f>
        <v>0</v>
      </c>
    </row>
    <row r="122" s="2" customFormat="1" ht="37.8" customHeight="1">
      <c r="A122" s="38"/>
      <c r="B122" s="39"/>
      <c r="C122" s="204" t="s">
        <v>174</v>
      </c>
      <c r="D122" s="204" t="s">
        <v>123</v>
      </c>
      <c r="E122" s="205" t="s">
        <v>190</v>
      </c>
      <c r="F122" s="206" t="s">
        <v>191</v>
      </c>
      <c r="G122" s="207" t="s">
        <v>126</v>
      </c>
      <c r="H122" s="208">
        <v>69.986000000000004</v>
      </c>
      <c r="I122" s="209"/>
      <c r="J122" s="210">
        <f>ROUND(I122*H122,2)</f>
        <v>0</v>
      </c>
      <c r="K122" s="206" t="s">
        <v>127</v>
      </c>
      <c r="L122" s="44"/>
      <c r="M122" s="211" t="s">
        <v>19</v>
      </c>
      <c r="N122" s="212" t="s">
        <v>40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128</v>
      </c>
      <c r="AT122" s="215" t="s">
        <v>123</v>
      </c>
      <c r="AU122" s="215" t="s">
        <v>79</v>
      </c>
      <c r="AY122" s="17" t="s">
        <v>121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77</v>
      </c>
      <c r="BK122" s="216">
        <f>ROUND(I122*H122,2)</f>
        <v>0</v>
      </c>
      <c r="BL122" s="17" t="s">
        <v>128</v>
      </c>
      <c r="BM122" s="215" t="s">
        <v>192</v>
      </c>
    </row>
    <row r="123" s="2" customFormat="1">
      <c r="A123" s="38"/>
      <c r="B123" s="39"/>
      <c r="C123" s="40"/>
      <c r="D123" s="217" t="s">
        <v>130</v>
      </c>
      <c r="E123" s="40"/>
      <c r="F123" s="218" t="s">
        <v>193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130</v>
      </c>
      <c r="AU123" s="17" t="s">
        <v>79</v>
      </c>
    </row>
    <row r="124" s="13" customFormat="1">
      <c r="A124" s="13"/>
      <c r="B124" s="222"/>
      <c r="C124" s="223"/>
      <c r="D124" s="224" t="s">
        <v>137</v>
      </c>
      <c r="E124" s="225" t="s">
        <v>19</v>
      </c>
      <c r="F124" s="226" t="s">
        <v>398</v>
      </c>
      <c r="G124" s="223"/>
      <c r="H124" s="227">
        <v>69.986000000000004</v>
      </c>
      <c r="I124" s="228"/>
      <c r="J124" s="223"/>
      <c r="K124" s="223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137</v>
      </c>
      <c r="AU124" s="233" t="s">
        <v>79</v>
      </c>
      <c r="AV124" s="13" t="s">
        <v>79</v>
      </c>
      <c r="AW124" s="13" t="s">
        <v>31</v>
      </c>
      <c r="AX124" s="13" t="s">
        <v>77</v>
      </c>
      <c r="AY124" s="233" t="s">
        <v>121</v>
      </c>
    </row>
    <row r="125" s="2" customFormat="1" ht="16.5" customHeight="1">
      <c r="A125" s="38"/>
      <c r="B125" s="39"/>
      <c r="C125" s="246" t="s">
        <v>182</v>
      </c>
      <c r="D125" s="246" t="s">
        <v>175</v>
      </c>
      <c r="E125" s="247" t="s">
        <v>196</v>
      </c>
      <c r="F125" s="248" t="s">
        <v>197</v>
      </c>
      <c r="G125" s="249" t="s">
        <v>164</v>
      </c>
      <c r="H125" s="250">
        <v>1.6060000000000001</v>
      </c>
      <c r="I125" s="251"/>
      <c r="J125" s="252">
        <f>ROUND(I125*H125,2)</f>
        <v>0</v>
      </c>
      <c r="K125" s="248" t="s">
        <v>127</v>
      </c>
      <c r="L125" s="253"/>
      <c r="M125" s="254" t="s">
        <v>19</v>
      </c>
      <c r="N125" s="255" t="s">
        <v>40</v>
      </c>
      <c r="O125" s="84"/>
      <c r="P125" s="213">
        <f>O125*H125</f>
        <v>0</v>
      </c>
      <c r="Q125" s="213">
        <v>1</v>
      </c>
      <c r="R125" s="213">
        <f>Q125*H125</f>
        <v>1.6060000000000001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174</v>
      </c>
      <c r="AT125" s="215" t="s">
        <v>175</v>
      </c>
      <c r="AU125" s="215" t="s">
        <v>79</v>
      </c>
      <c r="AY125" s="17" t="s">
        <v>121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77</v>
      </c>
      <c r="BK125" s="216">
        <f>ROUND(I125*H125,2)</f>
        <v>0</v>
      </c>
      <c r="BL125" s="17" t="s">
        <v>128</v>
      </c>
      <c r="BM125" s="215" t="s">
        <v>198</v>
      </c>
    </row>
    <row r="126" s="2" customFormat="1" ht="24.15" customHeight="1">
      <c r="A126" s="38"/>
      <c r="B126" s="39"/>
      <c r="C126" s="204" t="s">
        <v>189</v>
      </c>
      <c r="D126" s="204" t="s">
        <v>123</v>
      </c>
      <c r="E126" s="205" t="s">
        <v>200</v>
      </c>
      <c r="F126" s="206" t="s">
        <v>201</v>
      </c>
      <c r="G126" s="207" t="s">
        <v>126</v>
      </c>
      <c r="H126" s="208">
        <v>56.707000000000001</v>
      </c>
      <c r="I126" s="209"/>
      <c r="J126" s="210">
        <f>ROUND(I126*H126,2)</f>
        <v>0</v>
      </c>
      <c r="K126" s="206" t="s">
        <v>127</v>
      </c>
      <c r="L126" s="44"/>
      <c r="M126" s="211" t="s">
        <v>19</v>
      </c>
      <c r="N126" s="212" t="s">
        <v>40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128</v>
      </c>
      <c r="AT126" s="215" t="s">
        <v>123</v>
      </c>
      <c r="AU126" s="215" t="s">
        <v>79</v>
      </c>
      <c r="AY126" s="17" t="s">
        <v>121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77</v>
      </c>
      <c r="BK126" s="216">
        <f>ROUND(I126*H126,2)</f>
        <v>0</v>
      </c>
      <c r="BL126" s="17" t="s">
        <v>128</v>
      </c>
      <c r="BM126" s="215" t="s">
        <v>202</v>
      </c>
    </row>
    <row r="127" s="2" customFormat="1">
      <c r="A127" s="38"/>
      <c r="B127" s="39"/>
      <c r="C127" s="40"/>
      <c r="D127" s="217" t="s">
        <v>130</v>
      </c>
      <c r="E127" s="40"/>
      <c r="F127" s="218" t="s">
        <v>203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130</v>
      </c>
      <c r="AU127" s="17" t="s">
        <v>79</v>
      </c>
    </row>
    <row r="128" s="2" customFormat="1">
      <c r="A128" s="38"/>
      <c r="B128" s="39"/>
      <c r="C128" s="40"/>
      <c r="D128" s="224" t="s">
        <v>156</v>
      </c>
      <c r="E128" s="40"/>
      <c r="F128" s="245" t="s">
        <v>204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156</v>
      </c>
      <c r="AU128" s="17" t="s">
        <v>79</v>
      </c>
    </row>
    <row r="129" s="13" customFormat="1">
      <c r="A129" s="13"/>
      <c r="B129" s="222"/>
      <c r="C129" s="223"/>
      <c r="D129" s="224" t="s">
        <v>137</v>
      </c>
      <c r="E129" s="225" t="s">
        <v>19</v>
      </c>
      <c r="F129" s="226" t="s">
        <v>399</v>
      </c>
      <c r="G129" s="223"/>
      <c r="H129" s="227">
        <v>56.707000000000001</v>
      </c>
      <c r="I129" s="228"/>
      <c r="J129" s="223"/>
      <c r="K129" s="223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137</v>
      </c>
      <c r="AU129" s="233" t="s">
        <v>79</v>
      </c>
      <c r="AV129" s="13" t="s">
        <v>79</v>
      </c>
      <c r="AW129" s="13" t="s">
        <v>31</v>
      </c>
      <c r="AX129" s="13" t="s">
        <v>77</v>
      </c>
      <c r="AY129" s="233" t="s">
        <v>121</v>
      </c>
    </row>
    <row r="130" s="2" customFormat="1" ht="16.5" customHeight="1">
      <c r="A130" s="38"/>
      <c r="B130" s="39"/>
      <c r="C130" s="246" t="s">
        <v>195</v>
      </c>
      <c r="D130" s="246" t="s">
        <v>175</v>
      </c>
      <c r="E130" s="247" t="s">
        <v>207</v>
      </c>
      <c r="F130" s="248" t="s">
        <v>208</v>
      </c>
      <c r="G130" s="249" t="s">
        <v>164</v>
      </c>
      <c r="H130" s="250">
        <v>17.012</v>
      </c>
      <c r="I130" s="251"/>
      <c r="J130" s="252">
        <f>ROUND(I130*H130,2)</f>
        <v>0</v>
      </c>
      <c r="K130" s="248" t="s">
        <v>127</v>
      </c>
      <c r="L130" s="253"/>
      <c r="M130" s="254" t="s">
        <v>19</v>
      </c>
      <c r="N130" s="255" t="s">
        <v>40</v>
      </c>
      <c r="O130" s="84"/>
      <c r="P130" s="213">
        <f>O130*H130</f>
        <v>0</v>
      </c>
      <c r="Q130" s="213">
        <v>1</v>
      </c>
      <c r="R130" s="213">
        <f>Q130*H130</f>
        <v>17.012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174</v>
      </c>
      <c r="AT130" s="215" t="s">
        <v>175</v>
      </c>
      <c r="AU130" s="215" t="s">
        <v>79</v>
      </c>
      <c r="AY130" s="17" t="s">
        <v>121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77</v>
      </c>
      <c r="BK130" s="216">
        <f>ROUND(I130*H130,2)</f>
        <v>0</v>
      </c>
      <c r="BL130" s="17" t="s">
        <v>128</v>
      </c>
      <c r="BM130" s="215" t="s">
        <v>209</v>
      </c>
    </row>
    <row r="131" s="2" customFormat="1">
      <c r="A131" s="38"/>
      <c r="B131" s="39"/>
      <c r="C131" s="40"/>
      <c r="D131" s="224" t="s">
        <v>156</v>
      </c>
      <c r="E131" s="40"/>
      <c r="F131" s="245" t="s">
        <v>210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156</v>
      </c>
      <c r="AU131" s="17" t="s">
        <v>79</v>
      </c>
    </row>
    <row r="132" s="13" customFormat="1">
      <c r="A132" s="13"/>
      <c r="B132" s="222"/>
      <c r="C132" s="223"/>
      <c r="D132" s="224" t="s">
        <v>137</v>
      </c>
      <c r="E132" s="225" t="s">
        <v>19</v>
      </c>
      <c r="F132" s="226" t="s">
        <v>400</v>
      </c>
      <c r="G132" s="223"/>
      <c r="H132" s="227">
        <v>17.012</v>
      </c>
      <c r="I132" s="228"/>
      <c r="J132" s="223"/>
      <c r="K132" s="223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137</v>
      </c>
      <c r="AU132" s="233" t="s">
        <v>79</v>
      </c>
      <c r="AV132" s="13" t="s">
        <v>79</v>
      </c>
      <c r="AW132" s="13" t="s">
        <v>31</v>
      </c>
      <c r="AX132" s="13" t="s">
        <v>77</v>
      </c>
      <c r="AY132" s="233" t="s">
        <v>121</v>
      </c>
    </row>
    <row r="133" s="2" customFormat="1" ht="21.75" customHeight="1">
      <c r="A133" s="38"/>
      <c r="B133" s="39"/>
      <c r="C133" s="204" t="s">
        <v>199</v>
      </c>
      <c r="D133" s="204" t="s">
        <v>123</v>
      </c>
      <c r="E133" s="205" t="s">
        <v>213</v>
      </c>
      <c r="F133" s="206" t="s">
        <v>214</v>
      </c>
      <c r="G133" s="207" t="s">
        <v>126</v>
      </c>
      <c r="H133" s="208">
        <v>66.224000000000004</v>
      </c>
      <c r="I133" s="209"/>
      <c r="J133" s="210">
        <f>ROUND(I133*H133,2)</f>
        <v>0</v>
      </c>
      <c r="K133" s="206" t="s">
        <v>127</v>
      </c>
      <c r="L133" s="44"/>
      <c r="M133" s="211" t="s">
        <v>19</v>
      </c>
      <c r="N133" s="212" t="s">
        <v>40</v>
      </c>
      <c r="O133" s="84"/>
      <c r="P133" s="213">
        <f>O133*H133</f>
        <v>0</v>
      </c>
      <c r="Q133" s="213">
        <v>0.36834</v>
      </c>
      <c r="R133" s="213">
        <f>Q133*H133</f>
        <v>24.392948160000003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128</v>
      </c>
      <c r="AT133" s="215" t="s">
        <v>123</v>
      </c>
      <c r="AU133" s="215" t="s">
        <v>79</v>
      </c>
      <c r="AY133" s="17" t="s">
        <v>121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77</v>
      </c>
      <c r="BK133" s="216">
        <f>ROUND(I133*H133,2)</f>
        <v>0</v>
      </c>
      <c r="BL133" s="17" t="s">
        <v>128</v>
      </c>
      <c r="BM133" s="215" t="s">
        <v>215</v>
      </c>
    </row>
    <row r="134" s="2" customFormat="1">
      <c r="A134" s="38"/>
      <c r="B134" s="39"/>
      <c r="C134" s="40"/>
      <c r="D134" s="217" t="s">
        <v>130</v>
      </c>
      <c r="E134" s="40"/>
      <c r="F134" s="218" t="s">
        <v>216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130</v>
      </c>
      <c r="AU134" s="17" t="s">
        <v>79</v>
      </c>
    </row>
    <row r="135" s="13" customFormat="1">
      <c r="A135" s="13"/>
      <c r="B135" s="222"/>
      <c r="C135" s="223"/>
      <c r="D135" s="224" t="s">
        <v>137</v>
      </c>
      <c r="E135" s="225" t="s">
        <v>19</v>
      </c>
      <c r="F135" s="226" t="s">
        <v>401</v>
      </c>
      <c r="G135" s="223"/>
      <c r="H135" s="227">
        <v>66.224000000000004</v>
      </c>
      <c r="I135" s="228"/>
      <c r="J135" s="223"/>
      <c r="K135" s="223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137</v>
      </c>
      <c r="AU135" s="233" t="s">
        <v>79</v>
      </c>
      <c r="AV135" s="13" t="s">
        <v>79</v>
      </c>
      <c r="AW135" s="13" t="s">
        <v>31</v>
      </c>
      <c r="AX135" s="13" t="s">
        <v>77</v>
      </c>
      <c r="AY135" s="233" t="s">
        <v>121</v>
      </c>
    </row>
    <row r="136" s="2" customFormat="1" ht="21.75" customHeight="1">
      <c r="A136" s="38"/>
      <c r="B136" s="39"/>
      <c r="C136" s="204" t="s">
        <v>206</v>
      </c>
      <c r="D136" s="204" t="s">
        <v>123</v>
      </c>
      <c r="E136" s="205" t="s">
        <v>218</v>
      </c>
      <c r="F136" s="206" t="s">
        <v>219</v>
      </c>
      <c r="G136" s="207" t="s">
        <v>126</v>
      </c>
      <c r="H136" s="208">
        <v>69.986000000000004</v>
      </c>
      <c r="I136" s="209"/>
      <c r="J136" s="210">
        <f>ROUND(I136*H136,2)</f>
        <v>0</v>
      </c>
      <c r="K136" s="206" t="s">
        <v>127</v>
      </c>
      <c r="L136" s="44"/>
      <c r="M136" s="211" t="s">
        <v>19</v>
      </c>
      <c r="N136" s="212" t="s">
        <v>40</v>
      </c>
      <c r="O136" s="84"/>
      <c r="P136" s="213">
        <f>O136*H136</f>
        <v>0</v>
      </c>
      <c r="Q136" s="213">
        <v>0.34499999999999997</v>
      </c>
      <c r="R136" s="213">
        <f>Q136*H136</f>
        <v>24.14517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128</v>
      </c>
      <c r="AT136" s="215" t="s">
        <v>123</v>
      </c>
      <c r="AU136" s="215" t="s">
        <v>79</v>
      </c>
      <c r="AY136" s="17" t="s">
        <v>121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77</v>
      </c>
      <c r="BK136" s="216">
        <f>ROUND(I136*H136,2)</f>
        <v>0</v>
      </c>
      <c r="BL136" s="17" t="s">
        <v>128</v>
      </c>
      <c r="BM136" s="215" t="s">
        <v>220</v>
      </c>
    </row>
    <row r="137" s="2" customFormat="1">
      <c r="A137" s="38"/>
      <c r="B137" s="39"/>
      <c r="C137" s="40"/>
      <c r="D137" s="217" t="s">
        <v>130</v>
      </c>
      <c r="E137" s="40"/>
      <c r="F137" s="218" t="s">
        <v>221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130</v>
      </c>
      <c r="AU137" s="17" t="s">
        <v>79</v>
      </c>
    </row>
    <row r="138" s="13" customFormat="1">
      <c r="A138" s="13"/>
      <c r="B138" s="222"/>
      <c r="C138" s="223"/>
      <c r="D138" s="224" t="s">
        <v>137</v>
      </c>
      <c r="E138" s="225" t="s">
        <v>19</v>
      </c>
      <c r="F138" s="226" t="s">
        <v>402</v>
      </c>
      <c r="G138" s="223"/>
      <c r="H138" s="227">
        <v>69.986000000000004</v>
      </c>
      <c r="I138" s="228"/>
      <c r="J138" s="223"/>
      <c r="K138" s="223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137</v>
      </c>
      <c r="AU138" s="233" t="s">
        <v>79</v>
      </c>
      <c r="AV138" s="13" t="s">
        <v>79</v>
      </c>
      <c r="AW138" s="13" t="s">
        <v>31</v>
      </c>
      <c r="AX138" s="13" t="s">
        <v>77</v>
      </c>
      <c r="AY138" s="233" t="s">
        <v>121</v>
      </c>
    </row>
    <row r="139" s="2" customFormat="1" ht="24.15" customHeight="1">
      <c r="A139" s="38"/>
      <c r="B139" s="39"/>
      <c r="C139" s="204" t="s">
        <v>212</v>
      </c>
      <c r="D139" s="204" t="s">
        <v>123</v>
      </c>
      <c r="E139" s="205" t="s">
        <v>224</v>
      </c>
      <c r="F139" s="206" t="s">
        <v>225</v>
      </c>
      <c r="G139" s="207" t="s">
        <v>126</v>
      </c>
      <c r="H139" s="208">
        <v>51.405000000000001</v>
      </c>
      <c r="I139" s="209"/>
      <c r="J139" s="210">
        <f>ROUND(I139*H139,2)</f>
        <v>0</v>
      </c>
      <c r="K139" s="206" t="s">
        <v>127</v>
      </c>
      <c r="L139" s="44"/>
      <c r="M139" s="211" t="s">
        <v>19</v>
      </c>
      <c r="N139" s="212" t="s">
        <v>40</v>
      </c>
      <c r="O139" s="84"/>
      <c r="P139" s="213">
        <f>O139*H139</f>
        <v>0</v>
      </c>
      <c r="Q139" s="213">
        <v>0.15826000000000001</v>
      </c>
      <c r="R139" s="213">
        <f>Q139*H139</f>
        <v>8.1353553000000005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128</v>
      </c>
      <c r="AT139" s="215" t="s">
        <v>123</v>
      </c>
      <c r="AU139" s="215" t="s">
        <v>79</v>
      </c>
      <c r="AY139" s="17" t="s">
        <v>121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77</v>
      </c>
      <c r="BK139" s="216">
        <f>ROUND(I139*H139,2)</f>
        <v>0</v>
      </c>
      <c r="BL139" s="17" t="s">
        <v>128</v>
      </c>
      <c r="BM139" s="215" t="s">
        <v>226</v>
      </c>
    </row>
    <row r="140" s="2" customFormat="1">
      <c r="A140" s="38"/>
      <c r="B140" s="39"/>
      <c r="C140" s="40"/>
      <c r="D140" s="217" t="s">
        <v>130</v>
      </c>
      <c r="E140" s="40"/>
      <c r="F140" s="218" t="s">
        <v>227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130</v>
      </c>
      <c r="AU140" s="17" t="s">
        <v>79</v>
      </c>
    </row>
    <row r="141" s="13" customFormat="1">
      <c r="A141" s="13"/>
      <c r="B141" s="222"/>
      <c r="C141" s="223"/>
      <c r="D141" s="224" t="s">
        <v>137</v>
      </c>
      <c r="E141" s="225" t="s">
        <v>19</v>
      </c>
      <c r="F141" s="226" t="s">
        <v>403</v>
      </c>
      <c r="G141" s="223"/>
      <c r="H141" s="227">
        <v>51.405000000000001</v>
      </c>
      <c r="I141" s="228"/>
      <c r="J141" s="223"/>
      <c r="K141" s="223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137</v>
      </c>
      <c r="AU141" s="233" t="s">
        <v>79</v>
      </c>
      <c r="AV141" s="13" t="s">
        <v>79</v>
      </c>
      <c r="AW141" s="13" t="s">
        <v>31</v>
      </c>
      <c r="AX141" s="13" t="s">
        <v>77</v>
      </c>
      <c r="AY141" s="233" t="s">
        <v>121</v>
      </c>
    </row>
    <row r="142" s="2" customFormat="1" ht="24.15" customHeight="1">
      <c r="A142" s="38"/>
      <c r="B142" s="39"/>
      <c r="C142" s="204" t="s">
        <v>8</v>
      </c>
      <c r="D142" s="204" t="s">
        <v>123</v>
      </c>
      <c r="E142" s="205" t="s">
        <v>230</v>
      </c>
      <c r="F142" s="206" t="s">
        <v>231</v>
      </c>
      <c r="G142" s="207" t="s">
        <v>126</v>
      </c>
      <c r="H142" s="208">
        <v>12.060000000000001</v>
      </c>
      <c r="I142" s="209"/>
      <c r="J142" s="210">
        <f>ROUND(I142*H142,2)</f>
        <v>0</v>
      </c>
      <c r="K142" s="206" t="s">
        <v>127</v>
      </c>
      <c r="L142" s="44"/>
      <c r="M142" s="211" t="s">
        <v>19</v>
      </c>
      <c r="N142" s="212" t="s">
        <v>40</v>
      </c>
      <c r="O142" s="84"/>
      <c r="P142" s="213">
        <f>O142*H142</f>
        <v>0</v>
      </c>
      <c r="Q142" s="213">
        <v>0.216</v>
      </c>
      <c r="R142" s="213">
        <f>Q142*H142</f>
        <v>2.6049600000000002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128</v>
      </c>
      <c r="AT142" s="215" t="s">
        <v>123</v>
      </c>
      <c r="AU142" s="215" t="s">
        <v>79</v>
      </c>
      <c r="AY142" s="17" t="s">
        <v>121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77</v>
      </c>
      <c r="BK142" s="216">
        <f>ROUND(I142*H142,2)</f>
        <v>0</v>
      </c>
      <c r="BL142" s="17" t="s">
        <v>128</v>
      </c>
      <c r="BM142" s="215" t="s">
        <v>232</v>
      </c>
    </row>
    <row r="143" s="2" customFormat="1">
      <c r="A143" s="38"/>
      <c r="B143" s="39"/>
      <c r="C143" s="40"/>
      <c r="D143" s="217" t="s">
        <v>130</v>
      </c>
      <c r="E143" s="40"/>
      <c r="F143" s="218" t="s">
        <v>233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130</v>
      </c>
      <c r="AU143" s="17" t="s">
        <v>79</v>
      </c>
    </row>
    <row r="144" s="13" customFormat="1">
      <c r="A144" s="13"/>
      <c r="B144" s="222"/>
      <c r="C144" s="223"/>
      <c r="D144" s="224" t="s">
        <v>137</v>
      </c>
      <c r="E144" s="225" t="s">
        <v>19</v>
      </c>
      <c r="F144" s="226" t="s">
        <v>404</v>
      </c>
      <c r="G144" s="223"/>
      <c r="H144" s="227">
        <v>12.060000000000001</v>
      </c>
      <c r="I144" s="228"/>
      <c r="J144" s="223"/>
      <c r="K144" s="223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137</v>
      </c>
      <c r="AU144" s="233" t="s">
        <v>79</v>
      </c>
      <c r="AV144" s="13" t="s">
        <v>79</v>
      </c>
      <c r="AW144" s="13" t="s">
        <v>31</v>
      </c>
      <c r="AX144" s="13" t="s">
        <v>77</v>
      </c>
      <c r="AY144" s="233" t="s">
        <v>121</v>
      </c>
    </row>
    <row r="145" s="2" customFormat="1" ht="16.5" customHeight="1">
      <c r="A145" s="38"/>
      <c r="B145" s="39"/>
      <c r="C145" s="204" t="s">
        <v>223</v>
      </c>
      <c r="D145" s="204" t="s">
        <v>123</v>
      </c>
      <c r="E145" s="205" t="s">
        <v>236</v>
      </c>
      <c r="F145" s="206" t="s">
        <v>237</v>
      </c>
      <c r="G145" s="207" t="s">
        <v>126</v>
      </c>
      <c r="H145" s="208">
        <v>51.405000000000001</v>
      </c>
      <c r="I145" s="209"/>
      <c r="J145" s="210">
        <f>ROUND(I145*H145,2)</f>
        <v>0</v>
      </c>
      <c r="K145" s="206" t="s">
        <v>127</v>
      </c>
      <c r="L145" s="44"/>
      <c r="M145" s="211" t="s">
        <v>19</v>
      </c>
      <c r="N145" s="212" t="s">
        <v>40</v>
      </c>
      <c r="O145" s="84"/>
      <c r="P145" s="213">
        <f>O145*H145</f>
        <v>0</v>
      </c>
      <c r="Q145" s="213">
        <v>0.0060099999999999997</v>
      </c>
      <c r="R145" s="213">
        <f>Q145*H145</f>
        <v>0.30894404999999997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128</v>
      </c>
      <c r="AT145" s="215" t="s">
        <v>123</v>
      </c>
      <c r="AU145" s="215" t="s">
        <v>79</v>
      </c>
      <c r="AY145" s="17" t="s">
        <v>121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77</v>
      </c>
      <c r="BK145" s="216">
        <f>ROUND(I145*H145,2)</f>
        <v>0</v>
      </c>
      <c r="BL145" s="17" t="s">
        <v>128</v>
      </c>
      <c r="BM145" s="215" t="s">
        <v>238</v>
      </c>
    </row>
    <row r="146" s="2" customFormat="1">
      <c r="A146" s="38"/>
      <c r="B146" s="39"/>
      <c r="C146" s="40"/>
      <c r="D146" s="217" t="s">
        <v>130</v>
      </c>
      <c r="E146" s="40"/>
      <c r="F146" s="218" t="s">
        <v>239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130</v>
      </c>
      <c r="AU146" s="17" t="s">
        <v>79</v>
      </c>
    </row>
    <row r="147" s="13" customFormat="1">
      <c r="A147" s="13"/>
      <c r="B147" s="222"/>
      <c r="C147" s="223"/>
      <c r="D147" s="224" t="s">
        <v>137</v>
      </c>
      <c r="E147" s="225" t="s">
        <v>19</v>
      </c>
      <c r="F147" s="226" t="s">
        <v>403</v>
      </c>
      <c r="G147" s="223"/>
      <c r="H147" s="227">
        <v>51.405000000000001</v>
      </c>
      <c r="I147" s="228"/>
      <c r="J147" s="223"/>
      <c r="K147" s="223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137</v>
      </c>
      <c r="AU147" s="233" t="s">
        <v>79</v>
      </c>
      <c r="AV147" s="13" t="s">
        <v>79</v>
      </c>
      <c r="AW147" s="13" t="s">
        <v>31</v>
      </c>
      <c r="AX147" s="13" t="s">
        <v>77</v>
      </c>
      <c r="AY147" s="233" t="s">
        <v>121</v>
      </c>
    </row>
    <row r="148" s="2" customFormat="1" ht="16.5" customHeight="1">
      <c r="A148" s="38"/>
      <c r="B148" s="39"/>
      <c r="C148" s="204" t="s">
        <v>229</v>
      </c>
      <c r="D148" s="204" t="s">
        <v>123</v>
      </c>
      <c r="E148" s="205" t="s">
        <v>241</v>
      </c>
      <c r="F148" s="206" t="s">
        <v>242</v>
      </c>
      <c r="G148" s="207" t="s">
        <v>126</v>
      </c>
      <c r="H148" s="208">
        <v>50.652000000000001</v>
      </c>
      <c r="I148" s="209"/>
      <c r="J148" s="210">
        <f>ROUND(I148*H148,2)</f>
        <v>0</v>
      </c>
      <c r="K148" s="206" t="s">
        <v>127</v>
      </c>
      <c r="L148" s="44"/>
      <c r="M148" s="211" t="s">
        <v>19</v>
      </c>
      <c r="N148" s="212" t="s">
        <v>40</v>
      </c>
      <c r="O148" s="84"/>
      <c r="P148" s="213">
        <f>O148*H148</f>
        <v>0</v>
      </c>
      <c r="Q148" s="213">
        <v>0.00051000000000000004</v>
      </c>
      <c r="R148" s="213">
        <f>Q148*H148</f>
        <v>0.025832520000000001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128</v>
      </c>
      <c r="AT148" s="215" t="s">
        <v>123</v>
      </c>
      <c r="AU148" s="215" t="s">
        <v>79</v>
      </c>
      <c r="AY148" s="17" t="s">
        <v>121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77</v>
      </c>
      <c r="BK148" s="216">
        <f>ROUND(I148*H148,2)</f>
        <v>0</v>
      </c>
      <c r="BL148" s="17" t="s">
        <v>128</v>
      </c>
      <c r="BM148" s="215" t="s">
        <v>243</v>
      </c>
    </row>
    <row r="149" s="2" customFormat="1">
      <c r="A149" s="38"/>
      <c r="B149" s="39"/>
      <c r="C149" s="40"/>
      <c r="D149" s="217" t="s">
        <v>130</v>
      </c>
      <c r="E149" s="40"/>
      <c r="F149" s="218" t="s">
        <v>244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130</v>
      </c>
      <c r="AU149" s="17" t="s">
        <v>79</v>
      </c>
    </row>
    <row r="150" s="13" customFormat="1">
      <c r="A150" s="13"/>
      <c r="B150" s="222"/>
      <c r="C150" s="223"/>
      <c r="D150" s="224" t="s">
        <v>137</v>
      </c>
      <c r="E150" s="225" t="s">
        <v>19</v>
      </c>
      <c r="F150" s="226" t="s">
        <v>405</v>
      </c>
      <c r="G150" s="223"/>
      <c r="H150" s="227">
        <v>50.652000000000001</v>
      </c>
      <c r="I150" s="228"/>
      <c r="J150" s="223"/>
      <c r="K150" s="223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137</v>
      </c>
      <c r="AU150" s="233" t="s">
        <v>79</v>
      </c>
      <c r="AV150" s="13" t="s">
        <v>79</v>
      </c>
      <c r="AW150" s="13" t="s">
        <v>31</v>
      </c>
      <c r="AX150" s="13" t="s">
        <v>77</v>
      </c>
      <c r="AY150" s="233" t="s">
        <v>121</v>
      </c>
    </row>
    <row r="151" s="2" customFormat="1" ht="24.15" customHeight="1">
      <c r="A151" s="38"/>
      <c r="B151" s="39"/>
      <c r="C151" s="204" t="s">
        <v>235</v>
      </c>
      <c r="D151" s="204" t="s">
        <v>123</v>
      </c>
      <c r="E151" s="205" t="s">
        <v>247</v>
      </c>
      <c r="F151" s="206" t="s">
        <v>248</v>
      </c>
      <c r="G151" s="207" t="s">
        <v>126</v>
      </c>
      <c r="H151" s="208">
        <v>50.652000000000001</v>
      </c>
      <c r="I151" s="209"/>
      <c r="J151" s="210">
        <f>ROUND(I151*H151,2)</f>
        <v>0</v>
      </c>
      <c r="K151" s="206" t="s">
        <v>127</v>
      </c>
      <c r="L151" s="44"/>
      <c r="M151" s="211" t="s">
        <v>19</v>
      </c>
      <c r="N151" s="212" t="s">
        <v>40</v>
      </c>
      <c r="O151" s="84"/>
      <c r="P151" s="213">
        <f>O151*H151</f>
        <v>0</v>
      </c>
      <c r="Q151" s="213">
        <v>0.10373</v>
      </c>
      <c r="R151" s="213">
        <f>Q151*H151</f>
        <v>5.2541319600000005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128</v>
      </c>
      <c r="AT151" s="215" t="s">
        <v>123</v>
      </c>
      <c r="AU151" s="215" t="s">
        <v>79</v>
      </c>
      <c r="AY151" s="17" t="s">
        <v>121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77</v>
      </c>
      <c r="BK151" s="216">
        <f>ROUND(I151*H151,2)</f>
        <v>0</v>
      </c>
      <c r="BL151" s="17" t="s">
        <v>128</v>
      </c>
      <c r="BM151" s="215" t="s">
        <v>249</v>
      </c>
    </row>
    <row r="152" s="2" customFormat="1">
      <c r="A152" s="38"/>
      <c r="B152" s="39"/>
      <c r="C152" s="40"/>
      <c r="D152" s="217" t="s">
        <v>130</v>
      </c>
      <c r="E152" s="40"/>
      <c r="F152" s="218" t="s">
        <v>250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130</v>
      </c>
      <c r="AU152" s="17" t="s">
        <v>79</v>
      </c>
    </row>
    <row r="153" s="13" customFormat="1">
      <c r="A153" s="13"/>
      <c r="B153" s="222"/>
      <c r="C153" s="223"/>
      <c r="D153" s="224" t="s">
        <v>137</v>
      </c>
      <c r="E153" s="225" t="s">
        <v>19</v>
      </c>
      <c r="F153" s="226" t="s">
        <v>405</v>
      </c>
      <c r="G153" s="223"/>
      <c r="H153" s="227">
        <v>50.652000000000001</v>
      </c>
      <c r="I153" s="228"/>
      <c r="J153" s="223"/>
      <c r="K153" s="223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137</v>
      </c>
      <c r="AU153" s="233" t="s">
        <v>79</v>
      </c>
      <c r="AV153" s="13" t="s">
        <v>79</v>
      </c>
      <c r="AW153" s="13" t="s">
        <v>31</v>
      </c>
      <c r="AX153" s="13" t="s">
        <v>77</v>
      </c>
      <c r="AY153" s="233" t="s">
        <v>121</v>
      </c>
    </row>
    <row r="154" s="12" customFormat="1" ht="22.8" customHeight="1">
      <c r="A154" s="12"/>
      <c r="B154" s="188"/>
      <c r="C154" s="189"/>
      <c r="D154" s="190" t="s">
        <v>68</v>
      </c>
      <c r="E154" s="202" t="s">
        <v>182</v>
      </c>
      <c r="F154" s="202" t="s">
        <v>251</v>
      </c>
      <c r="G154" s="189"/>
      <c r="H154" s="189"/>
      <c r="I154" s="192"/>
      <c r="J154" s="203">
        <f>BK154</f>
        <v>0</v>
      </c>
      <c r="K154" s="189"/>
      <c r="L154" s="194"/>
      <c r="M154" s="195"/>
      <c r="N154" s="196"/>
      <c r="O154" s="196"/>
      <c r="P154" s="197">
        <f>SUM(P155:P174)</f>
        <v>0</v>
      </c>
      <c r="Q154" s="196"/>
      <c r="R154" s="197">
        <f>SUM(R155:R174)</f>
        <v>2.9903732760000006</v>
      </c>
      <c r="S154" s="196"/>
      <c r="T154" s="198">
        <f>SUM(T155:T174)</f>
        <v>20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9" t="s">
        <v>77</v>
      </c>
      <c r="AT154" s="200" t="s">
        <v>68</v>
      </c>
      <c r="AU154" s="200" t="s">
        <v>77</v>
      </c>
      <c r="AY154" s="199" t="s">
        <v>121</v>
      </c>
      <c r="BK154" s="201">
        <f>SUM(BK155:BK174)</f>
        <v>0</v>
      </c>
    </row>
    <row r="155" s="2" customFormat="1" ht="24.15" customHeight="1">
      <c r="A155" s="38"/>
      <c r="B155" s="39"/>
      <c r="C155" s="204" t="s">
        <v>240</v>
      </c>
      <c r="D155" s="204" t="s">
        <v>123</v>
      </c>
      <c r="E155" s="205" t="s">
        <v>252</v>
      </c>
      <c r="F155" s="206" t="s">
        <v>253</v>
      </c>
      <c r="G155" s="207" t="s">
        <v>254</v>
      </c>
      <c r="H155" s="208">
        <v>11.300000000000001</v>
      </c>
      <c r="I155" s="209"/>
      <c r="J155" s="210">
        <f>ROUND(I155*H155,2)</f>
        <v>0</v>
      </c>
      <c r="K155" s="206" t="s">
        <v>127</v>
      </c>
      <c r="L155" s="44"/>
      <c r="M155" s="211" t="s">
        <v>19</v>
      </c>
      <c r="N155" s="212" t="s">
        <v>40</v>
      </c>
      <c r="O155" s="84"/>
      <c r="P155" s="213">
        <f>O155*H155</f>
        <v>0</v>
      </c>
      <c r="Q155" s="213">
        <v>0.15539952000000001</v>
      </c>
      <c r="R155" s="213">
        <f>Q155*H155</f>
        <v>1.7560145760000003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128</v>
      </c>
      <c r="AT155" s="215" t="s">
        <v>123</v>
      </c>
      <c r="AU155" s="215" t="s">
        <v>79</v>
      </c>
      <c r="AY155" s="17" t="s">
        <v>121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77</v>
      </c>
      <c r="BK155" s="216">
        <f>ROUND(I155*H155,2)</f>
        <v>0</v>
      </c>
      <c r="BL155" s="17" t="s">
        <v>128</v>
      </c>
      <c r="BM155" s="215" t="s">
        <v>255</v>
      </c>
    </row>
    <row r="156" s="2" customFormat="1">
      <c r="A156" s="38"/>
      <c r="B156" s="39"/>
      <c r="C156" s="40"/>
      <c r="D156" s="217" t="s">
        <v>130</v>
      </c>
      <c r="E156" s="40"/>
      <c r="F156" s="218" t="s">
        <v>256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130</v>
      </c>
      <c r="AU156" s="17" t="s">
        <v>79</v>
      </c>
    </row>
    <row r="157" s="2" customFormat="1">
      <c r="A157" s="38"/>
      <c r="B157" s="39"/>
      <c r="C157" s="40"/>
      <c r="D157" s="224" t="s">
        <v>156</v>
      </c>
      <c r="E157" s="40"/>
      <c r="F157" s="245" t="s">
        <v>257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156</v>
      </c>
      <c r="AU157" s="17" t="s">
        <v>79</v>
      </c>
    </row>
    <row r="158" s="13" customFormat="1">
      <c r="A158" s="13"/>
      <c r="B158" s="222"/>
      <c r="C158" s="223"/>
      <c r="D158" s="224" t="s">
        <v>137</v>
      </c>
      <c r="E158" s="225" t="s">
        <v>19</v>
      </c>
      <c r="F158" s="226" t="s">
        <v>406</v>
      </c>
      <c r="G158" s="223"/>
      <c r="H158" s="227">
        <v>11.300000000000001</v>
      </c>
      <c r="I158" s="228"/>
      <c r="J158" s="223"/>
      <c r="K158" s="223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137</v>
      </c>
      <c r="AU158" s="233" t="s">
        <v>79</v>
      </c>
      <c r="AV158" s="13" t="s">
        <v>79</v>
      </c>
      <c r="AW158" s="13" t="s">
        <v>31</v>
      </c>
      <c r="AX158" s="13" t="s">
        <v>69</v>
      </c>
      <c r="AY158" s="233" t="s">
        <v>121</v>
      </c>
    </row>
    <row r="159" s="14" customFormat="1">
      <c r="A159" s="14"/>
      <c r="B159" s="234"/>
      <c r="C159" s="235"/>
      <c r="D159" s="224" t="s">
        <v>137</v>
      </c>
      <c r="E159" s="236" t="s">
        <v>19</v>
      </c>
      <c r="F159" s="237" t="s">
        <v>140</v>
      </c>
      <c r="G159" s="235"/>
      <c r="H159" s="238">
        <v>11.300000000000001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137</v>
      </c>
      <c r="AU159" s="244" t="s">
        <v>79</v>
      </c>
      <c r="AV159" s="14" t="s">
        <v>128</v>
      </c>
      <c r="AW159" s="14" t="s">
        <v>31</v>
      </c>
      <c r="AX159" s="14" t="s">
        <v>77</v>
      </c>
      <c r="AY159" s="244" t="s">
        <v>121</v>
      </c>
    </row>
    <row r="160" s="2" customFormat="1" ht="16.5" customHeight="1">
      <c r="A160" s="38"/>
      <c r="B160" s="39"/>
      <c r="C160" s="246" t="s">
        <v>246</v>
      </c>
      <c r="D160" s="246" t="s">
        <v>175</v>
      </c>
      <c r="E160" s="247" t="s">
        <v>261</v>
      </c>
      <c r="F160" s="248" t="s">
        <v>262</v>
      </c>
      <c r="G160" s="249" t="s">
        <v>254</v>
      </c>
      <c r="H160" s="250">
        <v>11.300000000000001</v>
      </c>
      <c r="I160" s="251"/>
      <c r="J160" s="252">
        <f>ROUND(I160*H160,2)</f>
        <v>0</v>
      </c>
      <c r="K160" s="248" t="s">
        <v>127</v>
      </c>
      <c r="L160" s="253"/>
      <c r="M160" s="254" t="s">
        <v>19</v>
      </c>
      <c r="N160" s="255" t="s">
        <v>40</v>
      </c>
      <c r="O160" s="84"/>
      <c r="P160" s="213">
        <f>O160*H160</f>
        <v>0</v>
      </c>
      <c r="Q160" s="213">
        <v>0.048300000000000003</v>
      </c>
      <c r="R160" s="213">
        <f>Q160*H160</f>
        <v>0.54579000000000011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174</v>
      </c>
      <c r="AT160" s="215" t="s">
        <v>175</v>
      </c>
      <c r="AU160" s="215" t="s">
        <v>79</v>
      </c>
      <c r="AY160" s="17" t="s">
        <v>121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77</v>
      </c>
      <c r="BK160" s="216">
        <f>ROUND(I160*H160,2)</f>
        <v>0</v>
      </c>
      <c r="BL160" s="17" t="s">
        <v>128</v>
      </c>
      <c r="BM160" s="215" t="s">
        <v>263</v>
      </c>
    </row>
    <row r="161" s="2" customFormat="1" ht="16.5" customHeight="1">
      <c r="A161" s="38"/>
      <c r="B161" s="39"/>
      <c r="C161" s="204" t="s">
        <v>7</v>
      </c>
      <c r="D161" s="204" t="s">
        <v>123</v>
      </c>
      <c r="E161" s="205" t="s">
        <v>265</v>
      </c>
      <c r="F161" s="206" t="s">
        <v>266</v>
      </c>
      <c r="G161" s="207" t="s">
        <v>134</v>
      </c>
      <c r="H161" s="208">
        <v>0.30499999999999999</v>
      </c>
      <c r="I161" s="209"/>
      <c r="J161" s="210">
        <f>ROUND(I161*H161,2)</f>
        <v>0</v>
      </c>
      <c r="K161" s="206" t="s">
        <v>127</v>
      </c>
      <c r="L161" s="44"/>
      <c r="M161" s="211" t="s">
        <v>19</v>
      </c>
      <c r="N161" s="212" t="s">
        <v>40</v>
      </c>
      <c r="O161" s="84"/>
      <c r="P161" s="213">
        <f>O161*H161</f>
        <v>0</v>
      </c>
      <c r="Q161" s="213">
        <v>2.2563399999999998</v>
      </c>
      <c r="R161" s="213">
        <f>Q161*H161</f>
        <v>0.68818369999999995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128</v>
      </c>
      <c r="AT161" s="215" t="s">
        <v>123</v>
      </c>
      <c r="AU161" s="215" t="s">
        <v>79</v>
      </c>
      <c r="AY161" s="17" t="s">
        <v>121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77</v>
      </c>
      <c r="BK161" s="216">
        <f>ROUND(I161*H161,2)</f>
        <v>0</v>
      </c>
      <c r="BL161" s="17" t="s">
        <v>128</v>
      </c>
      <c r="BM161" s="215" t="s">
        <v>267</v>
      </c>
    </row>
    <row r="162" s="2" customFormat="1">
      <c r="A162" s="38"/>
      <c r="B162" s="39"/>
      <c r="C162" s="40"/>
      <c r="D162" s="217" t="s">
        <v>130</v>
      </c>
      <c r="E162" s="40"/>
      <c r="F162" s="218" t="s">
        <v>268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130</v>
      </c>
      <c r="AU162" s="17" t="s">
        <v>79</v>
      </c>
    </row>
    <row r="163" s="2" customFormat="1">
      <c r="A163" s="38"/>
      <c r="B163" s="39"/>
      <c r="C163" s="40"/>
      <c r="D163" s="224" t="s">
        <v>156</v>
      </c>
      <c r="E163" s="40"/>
      <c r="F163" s="245" t="s">
        <v>257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156</v>
      </c>
      <c r="AU163" s="17" t="s">
        <v>79</v>
      </c>
    </row>
    <row r="164" s="13" customFormat="1">
      <c r="A164" s="13"/>
      <c r="B164" s="222"/>
      <c r="C164" s="223"/>
      <c r="D164" s="224" t="s">
        <v>137</v>
      </c>
      <c r="E164" s="225" t="s">
        <v>19</v>
      </c>
      <c r="F164" s="226" t="s">
        <v>407</v>
      </c>
      <c r="G164" s="223"/>
      <c r="H164" s="227">
        <v>0.30499999999999999</v>
      </c>
      <c r="I164" s="228"/>
      <c r="J164" s="223"/>
      <c r="K164" s="223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137</v>
      </c>
      <c r="AU164" s="233" t="s">
        <v>79</v>
      </c>
      <c r="AV164" s="13" t="s">
        <v>79</v>
      </c>
      <c r="AW164" s="13" t="s">
        <v>31</v>
      </c>
      <c r="AX164" s="13" t="s">
        <v>77</v>
      </c>
      <c r="AY164" s="233" t="s">
        <v>121</v>
      </c>
    </row>
    <row r="165" s="2" customFormat="1" ht="21.75" customHeight="1">
      <c r="A165" s="38"/>
      <c r="B165" s="39"/>
      <c r="C165" s="204" t="s">
        <v>260</v>
      </c>
      <c r="D165" s="204" t="s">
        <v>123</v>
      </c>
      <c r="E165" s="205" t="s">
        <v>271</v>
      </c>
      <c r="F165" s="206" t="s">
        <v>272</v>
      </c>
      <c r="G165" s="207" t="s">
        <v>254</v>
      </c>
      <c r="H165" s="208">
        <v>3.5</v>
      </c>
      <c r="I165" s="209"/>
      <c r="J165" s="210">
        <f>ROUND(I165*H165,2)</f>
        <v>0</v>
      </c>
      <c r="K165" s="206" t="s">
        <v>127</v>
      </c>
      <c r="L165" s="44"/>
      <c r="M165" s="211" t="s">
        <v>19</v>
      </c>
      <c r="N165" s="212" t="s">
        <v>40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128</v>
      </c>
      <c r="AT165" s="215" t="s">
        <v>123</v>
      </c>
      <c r="AU165" s="215" t="s">
        <v>79</v>
      </c>
      <c r="AY165" s="17" t="s">
        <v>121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77</v>
      </c>
      <c r="BK165" s="216">
        <f>ROUND(I165*H165,2)</f>
        <v>0</v>
      </c>
      <c r="BL165" s="17" t="s">
        <v>128</v>
      </c>
      <c r="BM165" s="215" t="s">
        <v>273</v>
      </c>
    </row>
    <row r="166" s="2" customFormat="1">
      <c r="A166" s="38"/>
      <c r="B166" s="39"/>
      <c r="C166" s="40"/>
      <c r="D166" s="217" t="s">
        <v>130</v>
      </c>
      <c r="E166" s="40"/>
      <c r="F166" s="218" t="s">
        <v>274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130</v>
      </c>
      <c r="AU166" s="17" t="s">
        <v>79</v>
      </c>
    </row>
    <row r="167" s="13" customFormat="1">
      <c r="A167" s="13"/>
      <c r="B167" s="222"/>
      <c r="C167" s="223"/>
      <c r="D167" s="224" t="s">
        <v>137</v>
      </c>
      <c r="E167" s="225" t="s">
        <v>19</v>
      </c>
      <c r="F167" s="226" t="s">
        <v>275</v>
      </c>
      <c r="G167" s="223"/>
      <c r="H167" s="227">
        <v>3.5</v>
      </c>
      <c r="I167" s="228"/>
      <c r="J167" s="223"/>
      <c r="K167" s="223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137</v>
      </c>
      <c r="AU167" s="233" t="s">
        <v>79</v>
      </c>
      <c r="AV167" s="13" t="s">
        <v>79</v>
      </c>
      <c r="AW167" s="13" t="s">
        <v>31</v>
      </c>
      <c r="AX167" s="13" t="s">
        <v>77</v>
      </c>
      <c r="AY167" s="233" t="s">
        <v>121</v>
      </c>
    </row>
    <row r="168" s="2" customFormat="1" ht="24.15" customHeight="1">
      <c r="A168" s="38"/>
      <c r="B168" s="39"/>
      <c r="C168" s="204" t="s">
        <v>264</v>
      </c>
      <c r="D168" s="204" t="s">
        <v>123</v>
      </c>
      <c r="E168" s="205" t="s">
        <v>277</v>
      </c>
      <c r="F168" s="206" t="s">
        <v>278</v>
      </c>
      <c r="G168" s="207" t="s">
        <v>254</v>
      </c>
      <c r="H168" s="208">
        <v>3.5</v>
      </c>
      <c r="I168" s="209"/>
      <c r="J168" s="210">
        <f>ROUND(I168*H168,2)</f>
        <v>0</v>
      </c>
      <c r="K168" s="206" t="s">
        <v>127</v>
      </c>
      <c r="L168" s="44"/>
      <c r="M168" s="211" t="s">
        <v>19</v>
      </c>
      <c r="N168" s="212" t="s">
        <v>40</v>
      </c>
      <c r="O168" s="84"/>
      <c r="P168" s="213">
        <f>O168*H168</f>
        <v>0</v>
      </c>
      <c r="Q168" s="213">
        <v>0.00011</v>
      </c>
      <c r="R168" s="213">
        <f>Q168*H168</f>
        <v>0.00038500000000000003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128</v>
      </c>
      <c r="AT168" s="215" t="s">
        <v>123</v>
      </c>
      <c r="AU168" s="215" t="s">
        <v>79</v>
      </c>
      <c r="AY168" s="17" t="s">
        <v>121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77</v>
      </c>
      <c r="BK168" s="216">
        <f>ROUND(I168*H168,2)</f>
        <v>0</v>
      </c>
      <c r="BL168" s="17" t="s">
        <v>128</v>
      </c>
      <c r="BM168" s="215" t="s">
        <v>279</v>
      </c>
    </row>
    <row r="169" s="2" customFormat="1">
      <c r="A169" s="38"/>
      <c r="B169" s="39"/>
      <c r="C169" s="40"/>
      <c r="D169" s="217" t="s">
        <v>130</v>
      </c>
      <c r="E169" s="40"/>
      <c r="F169" s="218" t="s">
        <v>280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130</v>
      </c>
      <c r="AU169" s="17" t="s">
        <v>79</v>
      </c>
    </row>
    <row r="170" s="13" customFormat="1">
      <c r="A170" s="13"/>
      <c r="B170" s="222"/>
      <c r="C170" s="223"/>
      <c r="D170" s="224" t="s">
        <v>137</v>
      </c>
      <c r="E170" s="225" t="s">
        <v>19</v>
      </c>
      <c r="F170" s="226" t="s">
        <v>281</v>
      </c>
      <c r="G170" s="223"/>
      <c r="H170" s="227">
        <v>3.5</v>
      </c>
      <c r="I170" s="228"/>
      <c r="J170" s="223"/>
      <c r="K170" s="223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137</v>
      </c>
      <c r="AU170" s="233" t="s">
        <v>79</v>
      </c>
      <c r="AV170" s="13" t="s">
        <v>79</v>
      </c>
      <c r="AW170" s="13" t="s">
        <v>31</v>
      </c>
      <c r="AX170" s="13" t="s">
        <v>77</v>
      </c>
      <c r="AY170" s="233" t="s">
        <v>121</v>
      </c>
    </row>
    <row r="171" s="2" customFormat="1" ht="21.75" customHeight="1">
      <c r="A171" s="38"/>
      <c r="B171" s="39"/>
      <c r="C171" s="204" t="s">
        <v>270</v>
      </c>
      <c r="D171" s="204" t="s">
        <v>123</v>
      </c>
      <c r="E171" s="205" t="s">
        <v>283</v>
      </c>
      <c r="F171" s="206" t="s">
        <v>284</v>
      </c>
      <c r="G171" s="207" t="s">
        <v>126</v>
      </c>
      <c r="H171" s="208">
        <v>2000</v>
      </c>
      <c r="I171" s="209"/>
      <c r="J171" s="210">
        <f>ROUND(I171*H171,2)</f>
        <v>0</v>
      </c>
      <c r="K171" s="206" t="s">
        <v>127</v>
      </c>
      <c r="L171" s="44"/>
      <c r="M171" s="211" t="s">
        <v>19</v>
      </c>
      <c r="N171" s="212" t="s">
        <v>40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0.01</v>
      </c>
      <c r="T171" s="214">
        <f>S171*H171</f>
        <v>20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128</v>
      </c>
      <c r="AT171" s="215" t="s">
        <v>123</v>
      </c>
      <c r="AU171" s="215" t="s">
        <v>79</v>
      </c>
      <c r="AY171" s="17" t="s">
        <v>121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77</v>
      </c>
      <c r="BK171" s="216">
        <f>ROUND(I171*H171,2)</f>
        <v>0</v>
      </c>
      <c r="BL171" s="17" t="s">
        <v>128</v>
      </c>
      <c r="BM171" s="215" t="s">
        <v>285</v>
      </c>
    </row>
    <row r="172" s="2" customFormat="1">
      <c r="A172" s="38"/>
      <c r="B172" s="39"/>
      <c r="C172" s="40"/>
      <c r="D172" s="217" t="s">
        <v>130</v>
      </c>
      <c r="E172" s="40"/>
      <c r="F172" s="218" t="s">
        <v>286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130</v>
      </c>
      <c r="AU172" s="17" t="s">
        <v>79</v>
      </c>
    </row>
    <row r="173" s="2" customFormat="1">
      <c r="A173" s="38"/>
      <c r="B173" s="39"/>
      <c r="C173" s="40"/>
      <c r="D173" s="224" t="s">
        <v>156</v>
      </c>
      <c r="E173" s="40"/>
      <c r="F173" s="245" t="s">
        <v>287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156</v>
      </c>
      <c r="AU173" s="17" t="s">
        <v>79</v>
      </c>
    </row>
    <row r="174" s="13" customFormat="1">
      <c r="A174" s="13"/>
      <c r="B174" s="222"/>
      <c r="C174" s="223"/>
      <c r="D174" s="224" t="s">
        <v>137</v>
      </c>
      <c r="E174" s="225" t="s">
        <v>19</v>
      </c>
      <c r="F174" s="226" t="s">
        <v>408</v>
      </c>
      <c r="G174" s="223"/>
      <c r="H174" s="227">
        <v>2000</v>
      </c>
      <c r="I174" s="228"/>
      <c r="J174" s="223"/>
      <c r="K174" s="223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137</v>
      </c>
      <c r="AU174" s="233" t="s">
        <v>79</v>
      </c>
      <c r="AV174" s="13" t="s">
        <v>79</v>
      </c>
      <c r="AW174" s="13" t="s">
        <v>31</v>
      </c>
      <c r="AX174" s="13" t="s">
        <v>77</v>
      </c>
      <c r="AY174" s="233" t="s">
        <v>121</v>
      </c>
    </row>
    <row r="175" s="12" customFormat="1" ht="22.8" customHeight="1">
      <c r="A175" s="12"/>
      <c r="B175" s="188"/>
      <c r="C175" s="189"/>
      <c r="D175" s="190" t="s">
        <v>68</v>
      </c>
      <c r="E175" s="202" t="s">
        <v>289</v>
      </c>
      <c r="F175" s="202" t="s">
        <v>290</v>
      </c>
      <c r="G175" s="189"/>
      <c r="H175" s="189"/>
      <c r="I175" s="192"/>
      <c r="J175" s="203">
        <f>BK175</f>
        <v>0</v>
      </c>
      <c r="K175" s="189"/>
      <c r="L175" s="194"/>
      <c r="M175" s="195"/>
      <c r="N175" s="196"/>
      <c r="O175" s="196"/>
      <c r="P175" s="197">
        <f>SUM(P176:P177)</f>
        <v>0</v>
      </c>
      <c r="Q175" s="196"/>
      <c r="R175" s="197">
        <f>SUM(R176:R177)</f>
        <v>0</v>
      </c>
      <c r="S175" s="196"/>
      <c r="T175" s="198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9" t="s">
        <v>77</v>
      </c>
      <c r="AT175" s="200" t="s">
        <v>68</v>
      </c>
      <c r="AU175" s="200" t="s">
        <v>77</v>
      </c>
      <c r="AY175" s="199" t="s">
        <v>121</v>
      </c>
      <c r="BK175" s="201">
        <f>SUM(BK176:BK177)</f>
        <v>0</v>
      </c>
    </row>
    <row r="176" s="2" customFormat="1" ht="24.15" customHeight="1">
      <c r="A176" s="38"/>
      <c r="B176" s="39"/>
      <c r="C176" s="204" t="s">
        <v>276</v>
      </c>
      <c r="D176" s="204" t="s">
        <v>123</v>
      </c>
      <c r="E176" s="205" t="s">
        <v>292</v>
      </c>
      <c r="F176" s="206" t="s">
        <v>293</v>
      </c>
      <c r="G176" s="207" t="s">
        <v>164</v>
      </c>
      <c r="H176" s="208">
        <v>86.566000000000002</v>
      </c>
      <c r="I176" s="209"/>
      <c r="J176" s="210">
        <f>ROUND(I176*H176,2)</f>
        <v>0</v>
      </c>
      <c r="K176" s="206" t="s">
        <v>127</v>
      </c>
      <c r="L176" s="44"/>
      <c r="M176" s="211" t="s">
        <v>19</v>
      </c>
      <c r="N176" s="212" t="s">
        <v>40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128</v>
      </c>
      <c r="AT176" s="215" t="s">
        <v>123</v>
      </c>
      <c r="AU176" s="215" t="s">
        <v>79</v>
      </c>
      <c r="AY176" s="17" t="s">
        <v>121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77</v>
      </c>
      <c r="BK176" s="216">
        <f>ROUND(I176*H176,2)</f>
        <v>0</v>
      </c>
      <c r="BL176" s="17" t="s">
        <v>128</v>
      </c>
      <c r="BM176" s="215" t="s">
        <v>294</v>
      </c>
    </row>
    <row r="177" s="2" customFormat="1">
      <c r="A177" s="38"/>
      <c r="B177" s="39"/>
      <c r="C177" s="40"/>
      <c r="D177" s="217" t="s">
        <v>130</v>
      </c>
      <c r="E177" s="40"/>
      <c r="F177" s="218" t="s">
        <v>295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130</v>
      </c>
      <c r="AU177" s="17" t="s">
        <v>79</v>
      </c>
    </row>
    <row r="178" s="12" customFormat="1" ht="25.92" customHeight="1">
      <c r="A178" s="12"/>
      <c r="B178" s="188"/>
      <c r="C178" s="189"/>
      <c r="D178" s="190" t="s">
        <v>68</v>
      </c>
      <c r="E178" s="191" t="s">
        <v>296</v>
      </c>
      <c r="F178" s="191" t="s">
        <v>297</v>
      </c>
      <c r="G178" s="189"/>
      <c r="H178" s="189"/>
      <c r="I178" s="192"/>
      <c r="J178" s="193">
        <f>BK178</f>
        <v>0</v>
      </c>
      <c r="K178" s="189"/>
      <c r="L178" s="194"/>
      <c r="M178" s="195"/>
      <c r="N178" s="196"/>
      <c r="O178" s="196"/>
      <c r="P178" s="197">
        <f>P179+P198+P202+P206+P216+P220</f>
        <v>0</v>
      </c>
      <c r="Q178" s="196"/>
      <c r="R178" s="197">
        <f>R179+R198+R202+R206+R216+R220</f>
        <v>0</v>
      </c>
      <c r="S178" s="196"/>
      <c r="T178" s="198">
        <f>T179+T198+T202+T206+T216+T220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9" t="s">
        <v>151</v>
      </c>
      <c r="AT178" s="200" t="s">
        <v>68</v>
      </c>
      <c r="AU178" s="200" t="s">
        <v>69</v>
      </c>
      <c r="AY178" s="199" t="s">
        <v>121</v>
      </c>
      <c r="BK178" s="201">
        <f>BK179+BK198+BK202+BK206+BK216+BK220</f>
        <v>0</v>
      </c>
    </row>
    <row r="179" s="12" customFormat="1" ht="22.8" customHeight="1">
      <c r="A179" s="12"/>
      <c r="B179" s="188"/>
      <c r="C179" s="189"/>
      <c r="D179" s="190" t="s">
        <v>68</v>
      </c>
      <c r="E179" s="202" t="s">
        <v>298</v>
      </c>
      <c r="F179" s="202" t="s">
        <v>299</v>
      </c>
      <c r="G179" s="189"/>
      <c r="H179" s="189"/>
      <c r="I179" s="192"/>
      <c r="J179" s="203">
        <f>BK179</f>
        <v>0</v>
      </c>
      <c r="K179" s="189"/>
      <c r="L179" s="194"/>
      <c r="M179" s="195"/>
      <c r="N179" s="196"/>
      <c r="O179" s="196"/>
      <c r="P179" s="197">
        <f>SUM(P180:P197)</f>
        <v>0</v>
      </c>
      <c r="Q179" s="196"/>
      <c r="R179" s="197">
        <f>SUM(R180:R197)</f>
        <v>0</v>
      </c>
      <c r="S179" s="196"/>
      <c r="T179" s="198">
        <f>SUM(T180:T197)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151</v>
      </c>
      <c r="AT179" s="200" t="s">
        <v>68</v>
      </c>
      <c r="AU179" s="200" t="s">
        <v>77</v>
      </c>
      <c r="AY179" s="199" t="s">
        <v>121</v>
      </c>
      <c r="BK179" s="201">
        <f>SUM(BK180:BK197)</f>
        <v>0</v>
      </c>
    </row>
    <row r="180" s="2" customFormat="1" ht="16.5" customHeight="1">
      <c r="A180" s="38"/>
      <c r="B180" s="39"/>
      <c r="C180" s="204" t="s">
        <v>282</v>
      </c>
      <c r="D180" s="204" t="s">
        <v>123</v>
      </c>
      <c r="E180" s="205" t="s">
        <v>301</v>
      </c>
      <c r="F180" s="206" t="s">
        <v>302</v>
      </c>
      <c r="G180" s="207" t="s">
        <v>303</v>
      </c>
      <c r="H180" s="208">
        <v>1</v>
      </c>
      <c r="I180" s="209"/>
      <c r="J180" s="210">
        <f>ROUND(I180*H180,2)</f>
        <v>0</v>
      </c>
      <c r="K180" s="206" t="s">
        <v>127</v>
      </c>
      <c r="L180" s="44"/>
      <c r="M180" s="211" t="s">
        <v>19</v>
      </c>
      <c r="N180" s="212" t="s">
        <v>40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304</v>
      </c>
      <c r="AT180" s="215" t="s">
        <v>123</v>
      </c>
      <c r="AU180" s="215" t="s">
        <v>79</v>
      </c>
      <c r="AY180" s="17" t="s">
        <v>121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77</v>
      </c>
      <c r="BK180" s="216">
        <f>ROUND(I180*H180,2)</f>
        <v>0</v>
      </c>
      <c r="BL180" s="17" t="s">
        <v>304</v>
      </c>
      <c r="BM180" s="215" t="s">
        <v>305</v>
      </c>
    </row>
    <row r="181" s="2" customFormat="1">
      <c r="A181" s="38"/>
      <c r="B181" s="39"/>
      <c r="C181" s="40"/>
      <c r="D181" s="217" t="s">
        <v>130</v>
      </c>
      <c r="E181" s="40"/>
      <c r="F181" s="218" t="s">
        <v>306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130</v>
      </c>
      <c r="AU181" s="17" t="s">
        <v>79</v>
      </c>
    </row>
    <row r="182" s="2" customFormat="1">
      <c r="A182" s="38"/>
      <c r="B182" s="39"/>
      <c r="C182" s="40"/>
      <c r="D182" s="224" t="s">
        <v>156</v>
      </c>
      <c r="E182" s="40"/>
      <c r="F182" s="245" t="s">
        <v>307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156</v>
      </c>
      <c r="AU182" s="17" t="s">
        <v>79</v>
      </c>
    </row>
    <row r="183" s="2" customFormat="1" ht="16.5" customHeight="1">
      <c r="A183" s="38"/>
      <c r="B183" s="39"/>
      <c r="C183" s="204" t="s">
        <v>291</v>
      </c>
      <c r="D183" s="204" t="s">
        <v>123</v>
      </c>
      <c r="E183" s="205" t="s">
        <v>309</v>
      </c>
      <c r="F183" s="206" t="s">
        <v>310</v>
      </c>
      <c r="G183" s="207" t="s">
        <v>303</v>
      </c>
      <c r="H183" s="208">
        <v>1</v>
      </c>
      <c r="I183" s="209"/>
      <c r="J183" s="210">
        <f>ROUND(I183*H183,2)</f>
        <v>0</v>
      </c>
      <c r="K183" s="206" t="s">
        <v>127</v>
      </c>
      <c r="L183" s="44"/>
      <c r="M183" s="211" t="s">
        <v>19</v>
      </c>
      <c r="N183" s="212" t="s">
        <v>40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304</v>
      </c>
      <c r="AT183" s="215" t="s">
        <v>123</v>
      </c>
      <c r="AU183" s="215" t="s">
        <v>79</v>
      </c>
      <c r="AY183" s="17" t="s">
        <v>121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77</v>
      </c>
      <c r="BK183" s="216">
        <f>ROUND(I183*H183,2)</f>
        <v>0</v>
      </c>
      <c r="BL183" s="17" t="s">
        <v>304</v>
      </c>
      <c r="BM183" s="215" t="s">
        <v>311</v>
      </c>
    </row>
    <row r="184" s="2" customFormat="1">
      <c r="A184" s="38"/>
      <c r="B184" s="39"/>
      <c r="C184" s="40"/>
      <c r="D184" s="217" t="s">
        <v>130</v>
      </c>
      <c r="E184" s="40"/>
      <c r="F184" s="218" t="s">
        <v>312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130</v>
      </c>
      <c r="AU184" s="17" t="s">
        <v>79</v>
      </c>
    </row>
    <row r="185" s="2" customFormat="1">
      <c r="A185" s="38"/>
      <c r="B185" s="39"/>
      <c r="C185" s="40"/>
      <c r="D185" s="224" t="s">
        <v>156</v>
      </c>
      <c r="E185" s="40"/>
      <c r="F185" s="245" t="s">
        <v>313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156</v>
      </c>
      <c r="AU185" s="17" t="s">
        <v>79</v>
      </c>
    </row>
    <row r="186" s="2" customFormat="1" ht="16.5" customHeight="1">
      <c r="A186" s="38"/>
      <c r="B186" s="39"/>
      <c r="C186" s="204" t="s">
        <v>300</v>
      </c>
      <c r="D186" s="204" t="s">
        <v>123</v>
      </c>
      <c r="E186" s="205" t="s">
        <v>315</v>
      </c>
      <c r="F186" s="206" t="s">
        <v>316</v>
      </c>
      <c r="G186" s="207" t="s">
        <v>303</v>
      </c>
      <c r="H186" s="208">
        <v>1</v>
      </c>
      <c r="I186" s="209"/>
      <c r="J186" s="210">
        <f>ROUND(I186*H186,2)</f>
        <v>0</v>
      </c>
      <c r="K186" s="206" t="s">
        <v>127</v>
      </c>
      <c r="L186" s="44"/>
      <c r="M186" s="211" t="s">
        <v>19</v>
      </c>
      <c r="N186" s="212" t="s">
        <v>40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304</v>
      </c>
      <c r="AT186" s="215" t="s">
        <v>123</v>
      </c>
      <c r="AU186" s="215" t="s">
        <v>79</v>
      </c>
      <c r="AY186" s="17" t="s">
        <v>121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77</v>
      </c>
      <c r="BK186" s="216">
        <f>ROUND(I186*H186,2)</f>
        <v>0</v>
      </c>
      <c r="BL186" s="17" t="s">
        <v>304</v>
      </c>
      <c r="BM186" s="215" t="s">
        <v>317</v>
      </c>
    </row>
    <row r="187" s="2" customFormat="1">
      <c r="A187" s="38"/>
      <c r="B187" s="39"/>
      <c r="C187" s="40"/>
      <c r="D187" s="217" t="s">
        <v>130</v>
      </c>
      <c r="E187" s="40"/>
      <c r="F187" s="218" t="s">
        <v>318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130</v>
      </c>
      <c r="AU187" s="17" t="s">
        <v>79</v>
      </c>
    </row>
    <row r="188" s="2" customFormat="1">
      <c r="A188" s="38"/>
      <c r="B188" s="39"/>
      <c r="C188" s="40"/>
      <c r="D188" s="224" t="s">
        <v>156</v>
      </c>
      <c r="E188" s="40"/>
      <c r="F188" s="245" t="s">
        <v>319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156</v>
      </c>
      <c r="AU188" s="17" t="s">
        <v>79</v>
      </c>
    </row>
    <row r="189" s="2" customFormat="1" ht="16.5" customHeight="1">
      <c r="A189" s="38"/>
      <c r="B189" s="39"/>
      <c r="C189" s="204" t="s">
        <v>308</v>
      </c>
      <c r="D189" s="204" t="s">
        <v>123</v>
      </c>
      <c r="E189" s="205" t="s">
        <v>321</v>
      </c>
      <c r="F189" s="206" t="s">
        <v>322</v>
      </c>
      <c r="G189" s="207" t="s">
        <v>303</v>
      </c>
      <c r="H189" s="208">
        <v>1</v>
      </c>
      <c r="I189" s="209"/>
      <c r="J189" s="210">
        <f>ROUND(I189*H189,2)</f>
        <v>0</v>
      </c>
      <c r="K189" s="206" t="s">
        <v>127</v>
      </c>
      <c r="L189" s="44"/>
      <c r="M189" s="211" t="s">
        <v>19</v>
      </c>
      <c r="N189" s="212" t="s">
        <v>40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304</v>
      </c>
      <c r="AT189" s="215" t="s">
        <v>123</v>
      </c>
      <c r="AU189" s="215" t="s">
        <v>79</v>
      </c>
      <c r="AY189" s="17" t="s">
        <v>121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77</v>
      </c>
      <c r="BK189" s="216">
        <f>ROUND(I189*H189,2)</f>
        <v>0</v>
      </c>
      <c r="BL189" s="17" t="s">
        <v>304</v>
      </c>
      <c r="BM189" s="215" t="s">
        <v>323</v>
      </c>
    </row>
    <row r="190" s="2" customFormat="1">
      <c r="A190" s="38"/>
      <c r="B190" s="39"/>
      <c r="C190" s="40"/>
      <c r="D190" s="217" t="s">
        <v>130</v>
      </c>
      <c r="E190" s="40"/>
      <c r="F190" s="218" t="s">
        <v>324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130</v>
      </c>
      <c r="AU190" s="17" t="s">
        <v>79</v>
      </c>
    </row>
    <row r="191" s="2" customFormat="1">
      <c r="A191" s="38"/>
      <c r="B191" s="39"/>
      <c r="C191" s="40"/>
      <c r="D191" s="224" t="s">
        <v>156</v>
      </c>
      <c r="E191" s="40"/>
      <c r="F191" s="245" t="s">
        <v>319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156</v>
      </c>
      <c r="AU191" s="17" t="s">
        <v>79</v>
      </c>
    </row>
    <row r="192" s="2" customFormat="1" ht="16.5" customHeight="1">
      <c r="A192" s="38"/>
      <c r="B192" s="39"/>
      <c r="C192" s="204" t="s">
        <v>314</v>
      </c>
      <c r="D192" s="204" t="s">
        <v>123</v>
      </c>
      <c r="E192" s="205" t="s">
        <v>326</v>
      </c>
      <c r="F192" s="206" t="s">
        <v>327</v>
      </c>
      <c r="G192" s="207" t="s">
        <v>303</v>
      </c>
      <c r="H192" s="208">
        <v>1</v>
      </c>
      <c r="I192" s="209"/>
      <c r="J192" s="210">
        <f>ROUND(I192*H192,2)</f>
        <v>0</v>
      </c>
      <c r="K192" s="206" t="s">
        <v>127</v>
      </c>
      <c r="L192" s="44"/>
      <c r="M192" s="211" t="s">
        <v>19</v>
      </c>
      <c r="N192" s="212" t="s">
        <v>40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304</v>
      </c>
      <c r="AT192" s="215" t="s">
        <v>123</v>
      </c>
      <c r="AU192" s="215" t="s">
        <v>79</v>
      </c>
      <c r="AY192" s="17" t="s">
        <v>121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77</v>
      </c>
      <c r="BK192" s="216">
        <f>ROUND(I192*H192,2)</f>
        <v>0</v>
      </c>
      <c r="BL192" s="17" t="s">
        <v>304</v>
      </c>
      <c r="BM192" s="215" t="s">
        <v>328</v>
      </c>
    </row>
    <row r="193" s="2" customFormat="1">
      <c r="A193" s="38"/>
      <c r="B193" s="39"/>
      <c r="C193" s="40"/>
      <c r="D193" s="217" t="s">
        <v>130</v>
      </c>
      <c r="E193" s="40"/>
      <c r="F193" s="218" t="s">
        <v>329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130</v>
      </c>
      <c r="AU193" s="17" t="s">
        <v>79</v>
      </c>
    </row>
    <row r="194" s="2" customFormat="1">
      <c r="A194" s="38"/>
      <c r="B194" s="39"/>
      <c r="C194" s="40"/>
      <c r="D194" s="224" t="s">
        <v>156</v>
      </c>
      <c r="E194" s="40"/>
      <c r="F194" s="245" t="s">
        <v>330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156</v>
      </c>
      <c r="AU194" s="17" t="s">
        <v>79</v>
      </c>
    </row>
    <row r="195" s="2" customFormat="1" ht="16.5" customHeight="1">
      <c r="A195" s="38"/>
      <c r="B195" s="39"/>
      <c r="C195" s="204" t="s">
        <v>320</v>
      </c>
      <c r="D195" s="204" t="s">
        <v>123</v>
      </c>
      <c r="E195" s="205" t="s">
        <v>332</v>
      </c>
      <c r="F195" s="206" t="s">
        <v>333</v>
      </c>
      <c r="G195" s="207" t="s">
        <v>303</v>
      </c>
      <c r="H195" s="208">
        <v>1</v>
      </c>
      <c r="I195" s="209"/>
      <c r="J195" s="210">
        <f>ROUND(I195*H195,2)</f>
        <v>0</v>
      </c>
      <c r="K195" s="206" t="s">
        <v>127</v>
      </c>
      <c r="L195" s="44"/>
      <c r="M195" s="211" t="s">
        <v>19</v>
      </c>
      <c r="N195" s="212" t="s">
        <v>40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304</v>
      </c>
      <c r="AT195" s="215" t="s">
        <v>123</v>
      </c>
      <c r="AU195" s="215" t="s">
        <v>79</v>
      </c>
      <c r="AY195" s="17" t="s">
        <v>121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77</v>
      </c>
      <c r="BK195" s="216">
        <f>ROUND(I195*H195,2)</f>
        <v>0</v>
      </c>
      <c r="BL195" s="17" t="s">
        <v>304</v>
      </c>
      <c r="BM195" s="215" t="s">
        <v>334</v>
      </c>
    </row>
    <row r="196" s="2" customFormat="1">
      <c r="A196" s="38"/>
      <c r="B196" s="39"/>
      <c r="C196" s="40"/>
      <c r="D196" s="217" t="s">
        <v>130</v>
      </c>
      <c r="E196" s="40"/>
      <c r="F196" s="218" t="s">
        <v>335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130</v>
      </c>
      <c r="AU196" s="17" t="s">
        <v>79</v>
      </c>
    </row>
    <row r="197" s="2" customFormat="1">
      <c r="A197" s="38"/>
      <c r="B197" s="39"/>
      <c r="C197" s="40"/>
      <c r="D197" s="224" t="s">
        <v>156</v>
      </c>
      <c r="E197" s="40"/>
      <c r="F197" s="245" t="s">
        <v>336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156</v>
      </c>
      <c r="AU197" s="17" t="s">
        <v>79</v>
      </c>
    </row>
    <row r="198" s="12" customFormat="1" ht="22.8" customHeight="1">
      <c r="A198" s="12"/>
      <c r="B198" s="188"/>
      <c r="C198" s="189"/>
      <c r="D198" s="190" t="s">
        <v>68</v>
      </c>
      <c r="E198" s="202" t="s">
        <v>337</v>
      </c>
      <c r="F198" s="202" t="s">
        <v>338</v>
      </c>
      <c r="G198" s="189"/>
      <c r="H198" s="189"/>
      <c r="I198" s="192"/>
      <c r="J198" s="203">
        <f>BK198</f>
        <v>0</v>
      </c>
      <c r="K198" s="189"/>
      <c r="L198" s="194"/>
      <c r="M198" s="195"/>
      <c r="N198" s="196"/>
      <c r="O198" s="196"/>
      <c r="P198" s="197">
        <f>SUM(P199:P201)</f>
        <v>0</v>
      </c>
      <c r="Q198" s="196"/>
      <c r="R198" s="197">
        <f>SUM(R199:R201)</f>
        <v>0</v>
      </c>
      <c r="S198" s="196"/>
      <c r="T198" s="198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9" t="s">
        <v>151</v>
      </c>
      <c r="AT198" s="200" t="s">
        <v>68</v>
      </c>
      <c r="AU198" s="200" t="s">
        <v>77</v>
      </c>
      <c r="AY198" s="199" t="s">
        <v>121</v>
      </c>
      <c r="BK198" s="201">
        <f>SUM(BK199:BK201)</f>
        <v>0</v>
      </c>
    </row>
    <row r="199" s="2" customFormat="1" ht="16.5" customHeight="1">
      <c r="A199" s="38"/>
      <c r="B199" s="39"/>
      <c r="C199" s="204" t="s">
        <v>325</v>
      </c>
      <c r="D199" s="204" t="s">
        <v>123</v>
      </c>
      <c r="E199" s="205" t="s">
        <v>340</v>
      </c>
      <c r="F199" s="206" t="s">
        <v>338</v>
      </c>
      <c r="G199" s="207" t="s">
        <v>303</v>
      </c>
      <c r="H199" s="208">
        <v>1</v>
      </c>
      <c r="I199" s="209"/>
      <c r="J199" s="210">
        <f>ROUND(I199*H199,2)</f>
        <v>0</v>
      </c>
      <c r="K199" s="206" t="s">
        <v>127</v>
      </c>
      <c r="L199" s="44"/>
      <c r="M199" s="211" t="s">
        <v>19</v>
      </c>
      <c r="N199" s="212" t="s">
        <v>40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304</v>
      </c>
      <c r="AT199" s="215" t="s">
        <v>123</v>
      </c>
      <c r="AU199" s="215" t="s">
        <v>79</v>
      </c>
      <c r="AY199" s="17" t="s">
        <v>121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77</v>
      </c>
      <c r="BK199" s="216">
        <f>ROUND(I199*H199,2)</f>
        <v>0</v>
      </c>
      <c r="BL199" s="17" t="s">
        <v>304</v>
      </c>
      <c r="BM199" s="215" t="s">
        <v>341</v>
      </c>
    </row>
    <row r="200" s="2" customFormat="1">
      <c r="A200" s="38"/>
      <c r="B200" s="39"/>
      <c r="C200" s="40"/>
      <c r="D200" s="217" t="s">
        <v>130</v>
      </c>
      <c r="E200" s="40"/>
      <c r="F200" s="218" t="s">
        <v>342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130</v>
      </c>
      <c r="AU200" s="17" t="s">
        <v>79</v>
      </c>
    </row>
    <row r="201" s="2" customFormat="1">
      <c r="A201" s="38"/>
      <c r="B201" s="39"/>
      <c r="C201" s="40"/>
      <c r="D201" s="224" t="s">
        <v>156</v>
      </c>
      <c r="E201" s="40"/>
      <c r="F201" s="245" t="s">
        <v>319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156</v>
      </c>
      <c r="AU201" s="17" t="s">
        <v>79</v>
      </c>
    </row>
    <row r="202" s="12" customFormat="1" ht="22.8" customHeight="1">
      <c r="A202" s="12"/>
      <c r="B202" s="188"/>
      <c r="C202" s="189"/>
      <c r="D202" s="190" t="s">
        <v>68</v>
      </c>
      <c r="E202" s="202" t="s">
        <v>343</v>
      </c>
      <c r="F202" s="202" t="s">
        <v>344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SUM(P203:P205)</f>
        <v>0</v>
      </c>
      <c r="Q202" s="196"/>
      <c r="R202" s="197">
        <f>SUM(R203:R205)</f>
        <v>0</v>
      </c>
      <c r="S202" s="196"/>
      <c r="T202" s="198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9" t="s">
        <v>151</v>
      </c>
      <c r="AT202" s="200" t="s">
        <v>68</v>
      </c>
      <c r="AU202" s="200" t="s">
        <v>77</v>
      </c>
      <c r="AY202" s="199" t="s">
        <v>121</v>
      </c>
      <c r="BK202" s="201">
        <f>SUM(BK203:BK205)</f>
        <v>0</v>
      </c>
    </row>
    <row r="203" s="2" customFormat="1" ht="16.5" customHeight="1">
      <c r="A203" s="38"/>
      <c r="B203" s="39"/>
      <c r="C203" s="204" t="s">
        <v>331</v>
      </c>
      <c r="D203" s="204" t="s">
        <v>123</v>
      </c>
      <c r="E203" s="205" t="s">
        <v>346</v>
      </c>
      <c r="F203" s="206" t="s">
        <v>344</v>
      </c>
      <c r="G203" s="207" t="s">
        <v>303</v>
      </c>
      <c r="H203" s="208">
        <v>1</v>
      </c>
      <c r="I203" s="209"/>
      <c r="J203" s="210">
        <f>ROUND(I203*H203,2)</f>
        <v>0</v>
      </c>
      <c r="K203" s="206" t="s">
        <v>127</v>
      </c>
      <c r="L203" s="44"/>
      <c r="M203" s="211" t="s">
        <v>19</v>
      </c>
      <c r="N203" s="212" t="s">
        <v>40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304</v>
      </c>
      <c r="AT203" s="215" t="s">
        <v>123</v>
      </c>
      <c r="AU203" s="215" t="s">
        <v>79</v>
      </c>
      <c r="AY203" s="17" t="s">
        <v>121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77</v>
      </c>
      <c r="BK203" s="216">
        <f>ROUND(I203*H203,2)</f>
        <v>0</v>
      </c>
      <c r="BL203" s="17" t="s">
        <v>304</v>
      </c>
      <c r="BM203" s="215" t="s">
        <v>347</v>
      </c>
    </row>
    <row r="204" s="2" customFormat="1">
      <c r="A204" s="38"/>
      <c r="B204" s="39"/>
      <c r="C204" s="40"/>
      <c r="D204" s="217" t="s">
        <v>130</v>
      </c>
      <c r="E204" s="40"/>
      <c r="F204" s="218" t="s">
        <v>348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130</v>
      </c>
      <c r="AU204" s="17" t="s">
        <v>79</v>
      </c>
    </row>
    <row r="205" s="2" customFormat="1">
      <c r="A205" s="38"/>
      <c r="B205" s="39"/>
      <c r="C205" s="40"/>
      <c r="D205" s="224" t="s">
        <v>156</v>
      </c>
      <c r="E205" s="40"/>
      <c r="F205" s="245" t="s">
        <v>349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156</v>
      </c>
      <c r="AU205" s="17" t="s">
        <v>79</v>
      </c>
    </row>
    <row r="206" s="12" customFormat="1" ht="22.8" customHeight="1">
      <c r="A206" s="12"/>
      <c r="B206" s="188"/>
      <c r="C206" s="189"/>
      <c r="D206" s="190" t="s">
        <v>68</v>
      </c>
      <c r="E206" s="202" t="s">
        <v>350</v>
      </c>
      <c r="F206" s="202" t="s">
        <v>351</v>
      </c>
      <c r="G206" s="189"/>
      <c r="H206" s="189"/>
      <c r="I206" s="192"/>
      <c r="J206" s="203">
        <f>BK206</f>
        <v>0</v>
      </c>
      <c r="K206" s="189"/>
      <c r="L206" s="194"/>
      <c r="M206" s="195"/>
      <c r="N206" s="196"/>
      <c r="O206" s="196"/>
      <c r="P206" s="197">
        <f>SUM(P207:P215)</f>
        <v>0</v>
      </c>
      <c r="Q206" s="196"/>
      <c r="R206" s="197">
        <f>SUM(R207:R215)</f>
        <v>0</v>
      </c>
      <c r="S206" s="196"/>
      <c r="T206" s="198">
        <f>SUM(T207:T215)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9" t="s">
        <v>151</v>
      </c>
      <c r="AT206" s="200" t="s">
        <v>68</v>
      </c>
      <c r="AU206" s="200" t="s">
        <v>77</v>
      </c>
      <c r="AY206" s="199" t="s">
        <v>121</v>
      </c>
      <c r="BK206" s="201">
        <f>SUM(BK207:BK215)</f>
        <v>0</v>
      </c>
    </row>
    <row r="207" s="2" customFormat="1" ht="16.5" customHeight="1">
      <c r="A207" s="38"/>
      <c r="B207" s="39"/>
      <c r="C207" s="204" t="s">
        <v>339</v>
      </c>
      <c r="D207" s="204" t="s">
        <v>123</v>
      </c>
      <c r="E207" s="205" t="s">
        <v>353</v>
      </c>
      <c r="F207" s="206" t="s">
        <v>354</v>
      </c>
      <c r="G207" s="207" t="s">
        <v>303</v>
      </c>
      <c r="H207" s="208">
        <v>1</v>
      </c>
      <c r="I207" s="209"/>
      <c r="J207" s="210">
        <f>ROUND(I207*H207,2)</f>
        <v>0</v>
      </c>
      <c r="K207" s="206" t="s">
        <v>127</v>
      </c>
      <c r="L207" s="44"/>
      <c r="M207" s="211" t="s">
        <v>19</v>
      </c>
      <c r="N207" s="212" t="s">
        <v>40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304</v>
      </c>
      <c r="AT207" s="215" t="s">
        <v>123</v>
      </c>
      <c r="AU207" s="215" t="s">
        <v>79</v>
      </c>
      <c r="AY207" s="17" t="s">
        <v>121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77</v>
      </c>
      <c r="BK207" s="216">
        <f>ROUND(I207*H207,2)</f>
        <v>0</v>
      </c>
      <c r="BL207" s="17" t="s">
        <v>304</v>
      </c>
      <c r="BM207" s="215" t="s">
        <v>355</v>
      </c>
    </row>
    <row r="208" s="2" customFormat="1">
      <c r="A208" s="38"/>
      <c r="B208" s="39"/>
      <c r="C208" s="40"/>
      <c r="D208" s="217" t="s">
        <v>130</v>
      </c>
      <c r="E208" s="40"/>
      <c r="F208" s="218" t="s">
        <v>356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130</v>
      </c>
      <c r="AU208" s="17" t="s">
        <v>79</v>
      </c>
    </row>
    <row r="209" s="2" customFormat="1">
      <c r="A209" s="38"/>
      <c r="B209" s="39"/>
      <c r="C209" s="40"/>
      <c r="D209" s="224" t="s">
        <v>156</v>
      </c>
      <c r="E209" s="40"/>
      <c r="F209" s="245" t="s">
        <v>357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156</v>
      </c>
      <c r="AU209" s="17" t="s">
        <v>79</v>
      </c>
    </row>
    <row r="210" s="2" customFormat="1" ht="16.5" customHeight="1">
      <c r="A210" s="38"/>
      <c r="B210" s="39"/>
      <c r="C210" s="204" t="s">
        <v>345</v>
      </c>
      <c r="D210" s="204" t="s">
        <v>123</v>
      </c>
      <c r="E210" s="205" t="s">
        <v>359</v>
      </c>
      <c r="F210" s="206" t="s">
        <v>360</v>
      </c>
      <c r="G210" s="207" t="s">
        <v>303</v>
      </c>
      <c r="H210" s="208">
        <v>1</v>
      </c>
      <c r="I210" s="209"/>
      <c r="J210" s="210">
        <f>ROUND(I210*H210,2)</f>
        <v>0</v>
      </c>
      <c r="K210" s="206" t="s">
        <v>127</v>
      </c>
      <c r="L210" s="44"/>
      <c r="M210" s="211" t="s">
        <v>19</v>
      </c>
      <c r="N210" s="212" t="s">
        <v>40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304</v>
      </c>
      <c r="AT210" s="215" t="s">
        <v>123</v>
      </c>
      <c r="AU210" s="215" t="s">
        <v>79</v>
      </c>
      <c r="AY210" s="17" t="s">
        <v>121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77</v>
      </c>
      <c r="BK210" s="216">
        <f>ROUND(I210*H210,2)</f>
        <v>0</v>
      </c>
      <c r="BL210" s="17" t="s">
        <v>304</v>
      </c>
      <c r="BM210" s="215" t="s">
        <v>361</v>
      </c>
    </row>
    <row r="211" s="2" customFormat="1">
      <c r="A211" s="38"/>
      <c r="B211" s="39"/>
      <c r="C211" s="40"/>
      <c r="D211" s="217" t="s">
        <v>130</v>
      </c>
      <c r="E211" s="40"/>
      <c r="F211" s="218" t="s">
        <v>362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130</v>
      </c>
      <c r="AU211" s="17" t="s">
        <v>79</v>
      </c>
    </row>
    <row r="212" s="2" customFormat="1">
      <c r="A212" s="38"/>
      <c r="B212" s="39"/>
      <c r="C212" s="40"/>
      <c r="D212" s="224" t="s">
        <v>156</v>
      </c>
      <c r="E212" s="40"/>
      <c r="F212" s="245" t="s">
        <v>363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156</v>
      </c>
      <c r="AU212" s="17" t="s">
        <v>79</v>
      </c>
    </row>
    <row r="213" s="2" customFormat="1" ht="16.5" customHeight="1">
      <c r="A213" s="38"/>
      <c r="B213" s="39"/>
      <c r="C213" s="204" t="s">
        <v>352</v>
      </c>
      <c r="D213" s="204" t="s">
        <v>123</v>
      </c>
      <c r="E213" s="205" t="s">
        <v>365</v>
      </c>
      <c r="F213" s="206" t="s">
        <v>366</v>
      </c>
      <c r="G213" s="207" t="s">
        <v>303</v>
      </c>
      <c r="H213" s="208">
        <v>1</v>
      </c>
      <c r="I213" s="209"/>
      <c r="J213" s="210">
        <f>ROUND(I213*H213,2)</f>
        <v>0</v>
      </c>
      <c r="K213" s="206" t="s">
        <v>127</v>
      </c>
      <c r="L213" s="44"/>
      <c r="M213" s="211" t="s">
        <v>19</v>
      </c>
      <c r="N213" s="212" t="s">
        <v>40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304</v>
      </c>
      <c r="AT213" s="215" t="s">
        <v>123</v>
      </c>
      <c r="AU213" s="215" t="s">
        <v>79</v>
      </c>
      <c r="AY213" s="17" t="s">
        <v>121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77</v>
      </c>
      <c r="BK213" s="216">
        <f>ROUND(I213*H213,2)</f>
        <v>0</v>
      </c>
      <c r="BL213" s="17" t="s">
        <v>304</v>
      </c>
      <c r="BM213" s="215" t="s">
        <v>367</v>
      </c>
    </row>
    <row r="214" s="2" customFormat="1">
      <c r="A214" s="38"/>
      <c r="B214" s="39"/>
      <c r="C214" s="40"/>
      <c r="D214" s="217" t="s">
        <v>130</v>
      </c>
      <c r="E214" s="40"/>
      <c r="F214" s="218" t="s">
        <v>368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130</v>
      </c>
      <c r="AU214" s="17" t="s">
        <v>79</v>
      </c>
    </row>
    <row r="215" s="2" customFormat="1">
      <c r="A215" s="38"/>
      <c r="B215" s="39"/>
      <c r="C215" s="40"/>
      <c r="D215" s="224" t="s">
        <v>156</v>
      </c>
      <c r="E215" s="40"/>
      <c r="F215" s="245" t="s">
        <v>369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156</v>
      </c>
      <c r="AU215" s="17" t="s">
        <v>79</v>
      </c>
    </row>
    <row r="216" s="12" customFormat="1" ht="22.8" customHeight="1">
      <c r="A216" s="12"/>
      <c r="B216" s="188"/>
      <c r="C216" s="189"/>
      <c r="D216" s="190" t="s">
        <v>68</v>
      </c>
      <c r="E216" s="202" t="s">
        <v>370</v>
      </c>
      <c r="F216" s="202" t="s">
        <v>371</v>
      </c>
      <c r="G216" s="189"/>
      <c r="H216" s="189"/>
      <c r="I216" s="192"/>
      <c r="J216" s="203">
        <f>BK216</f>
        <v>0</v>
      </c>
      <c r="K216" s="189"/>
      <c r="L216" s="194"/>
      <c r="M216" s="195"/>
      <c r="N216" s="196"/>
      <c r="O216" s="196"/>
      <c r="P216" s="197">
        <f>SUM(P217:P219)</f>
        <v>0</v>
      </c>
      <c r="Q216" s="196"/>
      <c r="R216" s="197">
        <f>SUM(R217:R219)</f>
        <v>0</v>
      </c>
      <c r="S216" s="196"/>
      <c r="T216" s="198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9" t="s">
        <v>151</v>
      </c>
      <c r="AT216" s="200" t="s">
        <v>68</v>
      </c>
      <c r="AU216" s="200" t="s">
        <v>77</v>
      </c>
      <c r="AY216" s="199" t="s">
        <v>121</v>
      </c>
      <c r="BK216" s="201">
        <f>SUM(BK217:BK219)</f>
        <v>0</v>
      </c>
    </row>
    <row r="217" s="2" customFormat="1" ht="16.5" customHeight="1">
      <c r="A217" s="38"/>
      <c r="B217" s="39"/>
      <c r="C217" s="204" t="s">
        <v>364</v>
      </c>
      <c r="D217" s="204" t="s">
        <v>123</v>
      </c>
      <c r="E217" s="205" t="s">
        <v>373</v>
      </c>
      <c r="F217" s="206" t="s">
        <v>371</v>
      </c>
      <c r="G217" s="207" t="s">
        <v>303</v>
      </c>
      <c r="H217" s="208">
        <v>1</v>
      </c>
      <c r="I217" s="209"/>
      <c r="J217" s="210">
        <f>ROUND(I217*H217,2)</f>
        <v>0</v>
      </c>
      <c r="K217" s="206" t="s">
        <v>127</v>
      </c>
      <c r="L217" s="44"/>
      <c r="M217" s="211" t="s">
        <v>19</v>
      </c>
      <c r="N217" s="212" t="s">
        <v>40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304</v>
      </c>
      <c r="AT217" s="215" t="s">
        <v>123</v>
      </c>
      <c r="AU217" s="215" t="s">
        <v>79</v>
      </c>
      <c r="AY217" s="17" t="s">
        <v>121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77</v>
      </c>
      <c r="BK217" s="216">
        <f>ROUND(I217*H217,2)</f>
        <v>0</v>
      </c>
      <c r="BL217" s="17" t="s">
        <v>304</v>
      </c>
      <c r="BM217" s="215" t="s">
        <v>374</v>
      </c>
    </row>
    <row r="218" s="2" customFormat="1">
      <c r="A218" s="38"/>
      <c r="B218" s="39"/>
      <c r="C218" s="40"/>
      <c r="D218" s="217" t="s">
        <v>130</v>
      </c>
      <c r="E218" s="40"/>
      <c r="F218" s="218" t="s">
        <v>375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130</v>
      </c>
      <c r="AU218" s="17" t="s">
        <v>79</v>
      </c>
    </row>
    <row r="219" s="2" customFormat="1">
      <c r="A219" s="38"/>
      <c r="B219" s="39"/>
      <c r="C219" s="40"/>
      <c r="D219" s="224" t="s">
        <v>156</v>
      </c>
      <c r="E219" s="40"/>
      <c r="F219" s="245" t="s">
        <v>319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156</v>
      </c>
      <c r="AU219" s="17" t="s">
        <v>79</v>
      </c>
    </row>
    <row r="220" s="12" customFormat="1" ht="22.8" customHeight="1">
      <c r="A220" s="12"/>
      <c r="B220" s="188"/>
      <c r="C220" s="189"/>
      <c r="D220" s="190" t="s">
        <v>68</v>
      </c>
      <c r="E220" s="202" t="s">
        <v>376</v>
      </c>
      <c r="F220" s="202" t="s">
        <v>377</v>
      </c>
      <c r="G220" s="189"/>
      <c r="H220" s="189"/>
      <c r="I220" s="192"/>
      <c r="J220" s="203">
        <f>BK220</f>
        <v>0</v>
      </c>
      <c r="K220" s="189"/>
      <c r="L220" s="194"/>
      <c r="M220" s="195"/>
      <c r="N220" s="196"/>
      <c r="O220" s="196"/>
      <c r="P220" s="197">
        <f>SUM(P221:P223)</f>
        <v>0</v>
      </c>
      <c r="Q220" s="196"/>
      <c r="R220" s="197">
        <f>SUM(R221:R223)</f>
        <v>0</v>
      </c>
      <c r="S220" s="196"/>
      <c r="T220" s="198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9" t="s">
        <v>151</v>
      </c>
      <c r="AT220" s="200" t="s">
        <v>68</v>
      </c>
      <c r="AU220" s="200" t="s">
        <v>77</v>
      </c>
      <c r="AY220" s="199" t="s">
        <v>121</v>
      </c>
      <c r="BK220" s="201">
        <f>SUM(BK221:BK223)</f>
        <v>0</v>
      </c>
    </row>
    <row r="221" s="2" customFormat="1" ht="16.5" customHeight="1">
      <c r="A221" s="38"/>
      <c r="B221" s="39"/>
      <c r="C221" s="204" t="s">
        <v>409</v>
      </c>
      <c r="D221" s="204" t="s">
        <v>123</v>
      </c>
      <c r="E221" s="205" t="s">
        <v>379</v>
      </c>
      <c r="F221" s="206" t="s">
        <v>377</v>
      </c>
      <c r="G221" s="207" t="s">
        <v>303</v>
      </c>
      <c r="H221" s="208">
        <v>1</v>
      </c>
      <c r="I221" s="209"/>
      <c r="J221" s="210">
        <f>ROUND(I221*H221,2)</f>
        <v>0</v>
      </c>
      <c r="K221" s="206" t="s">
        <v>127</v>
      </c>
      <c r="L221" s="44"/>
      <c r="M221" s="211" t="s">
        <v>19</v>
      </c>
      <c r="N221" s="212" t="s">
        <v>40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304</v>
      </c>
      <c r="AT221" s="215" t="s">
        <v>123</v>
      </c>
      <c r="AU221" s="215" t="s">
        <v>79</v>
      </c>
      <c r="AY221" s="17" t="s">
        <v>121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77</v>
      </c>
      <c r="BK221" s="216">
        <f>ROUND(I221*H221,2)</f>
        <v>0</v>
      </c>
      <c r="BL221" s="17" t="s">
        <v>304</v>
      </c>
      <c r="BM221" s="215" t="s">
        <v>380</v>
      </c>
    </row>
    <row r="222" s="2" customFormat="1">
      <c r="A222" s="38"/>
      <c r="B222" s="39"/>
      <c r="C222" s="40"/>
      <c r="D222" s="217" t="s">
        <v>130</v>
      </c>
      <c r="E222" s="40"/>
      <c r="F222" s="218" t="s">
        <v>381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130</v>
      </c>
      <c r="AU222" s="17" t="s">
        <v>79</v>
      </c>
    </row>
    <row r="223" s="2" customFormat="1">
      <c r="A223" s="38"/>
      <c r="B223" s="39"/>
      <c r="C223" s="40"/>
      <c r="D223" s="224" t="s">
        <v>156</v>
      </c>
      <c r="E223" s="40"/>
      <c r="F223" s="245" t="s">
        <v>319</v>
      </c>
      <c r="G223" s="40"/>
      <c r="H223" s="40"/>
      <c r="I223" s="219"/>
      <c r="J223" s="40"/>
      <c r="K223" s="40"/>
      <c r="L223" s="44"/>
      <c r="M223" s="256"/>
      <c r="N223" s="257"/>
      <c r="O223" s="258"/>
      <c r="P223" s="258"/>
      <c r="Q223" s="258"/>
      <c r="R223" s="258"/>
      <c r="S223" s="258"/>
      <c r="T223" s="259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156</v>
      </c>
      <c r="AU223" s="17" t="s">
        <v>79</v>
      </c>
    </row>
    <row r="224" s="2" customFormat="1" ht="6.96" customHeight="1">
      <c r="A224" s="38"/>
      <c r="B224" s="59"/>
      <c r="C224" s="60"/>
      <c r="D224" s="60"/>
      <c r="E224" s="60"/>
      <c r="F224" s="60"/>
      <c r="G224" s="60"/>
      <c r="H224" s="60"/>
      <c r="I224" s="60"/>
      <c r="J224" s="60"/>
      <c r="K224" s="60"/>
      <c r="L224" s="44"/>
      <c r="M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</row>
  </sheetData>
  <sheetProtection sheet="1" autoFilter="0" formatColumns="0" formatRows="0" objects="1" scenarios="1" spinCount="100000" saltValue="Uh8L8p4hccVnMPl9BejLo2aeJ36mDsnge9bVgqMIXoOtr41YRqUBGgtKHzyKGG7H8QLWrqLzHBDdTQ9zsy5BdQ==" hashValue="275qJVHeeOhzsX9hP/9oRs97uhFEy5Oqug9u+4Mbe3LjYOtp7Faht+nso8yNyZuSIFWu00i1mubmiB4+2Udo/Q==" algorithmName="SHA-512" password="CC35"/>
  <autoFilter ref="C90:K223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2_02/122151105"/>
    <hyperlink ref="F100" r:id="rId2" display="https://podminky.urs.cz/item/CS_URS_2022_02/129001101"/>
    <hyperlink ref="F103" r:id="rId3" display="https://podminky.urs.cz/item/CS_URS_2022_02/162751117"/>
    <hyperlink ref="F108" r:id="rId4" display="https://podminky.urs.cz/item/CS_URS_2022_02/162751119"/>
    <hyperlink ref="F114" r:id="rId5" display="https://podminky.urs.cz/item/CS_URS_2022_02/171201221"/>
    <hyperlink ref="F117" r:id="rId6" display="https://podminky.urs.cz/item/CS_URS_2022_02/183405212"/>
    <hyperlink ref="F123" r:id="rId7" display="https://podminky.urs.cz/item/CS_URS_2022_02/561071121"/>
    <hyperlink ref="F127" r:id="rId8" display="https://podminky.urs.cz/item/CS_URS_2022_02/564551111"/>
    <hyperlink ref="F134" r:id="rId9" display="https://podminky.urs.cz/item/CS_URS_2022_02/564752111"/>
    <hyperlink ref="F137" r:id="rId10" display="https://podminky.urs.cz/item/CS_URS_2022_02/564851111"/>
    <hyperlink ref="F140" r:id="rId11" display="https://podminky.urs.cz/item/CS_URS_2022_02/565145121"/>
    <hyperlink ref="F143" r:id="rId12" display="https://podminky.urs.cz/item/CS_URS_2022_02/569931132"/>
    <hyperlink ref="F146" r:id="rId13" display="https://podminky.urs.cz/item/CS_URS_2022_02/573111112"/>
    <hyperlink ref="F149" r:id="rId14" display="https://podminky.urs.cz/item/CS_URS_2022_02/573211109"/>
    <hyperlink ref="F152" r:id="rId15" display="https://podminky.urs.cz/item/CS_URS_2022_02/577134121"/>
    <hyperlink ref="F156" r:id="rId16" display="https://podminky.urs.cz/item/CS_URS_2022_02/916131213"/>
    <hyperlink ref="F162" r:id="rId17" display="https://podminky.urs.cz/item/CS_URS_2022_02/916991121"/>
    <hyperlink ref="F166" r:id="rId18" display="https://podminky.urs.cz/item/CS_URS_2022_02/919112213"/>
    <hyperlink ref="F169" r:id="rId19" display="https://podminky.urs.cz/item/CS_URS_2022_02/919122112"/>
    <hyperlink ref="F172" r:id="rId20" display="https://podminky.urs.cz/item/CS_URS_2022_02/938908411"/>
    <hyperlink ref="F177" r:id="rId21" display="https://podminky.urs.cz/item/CS_URS_2022_02/998225111"/>
    <hyperlink ref="F181" r:id="rId22" display="https://podminky.urs.cz/item/CS_URS_2022_02/011002000"/>
    <hyperlink ref="F184" r:id="rId23" display="https://podminky.urs.cz/item/CS_URS_2022_02/011103000"/>
    <hyperlink ref="F187" r:id="rId24" display="https://podminky.urs.cz/item/CS_URS_2022_02/011203000"/>
    <hyperlink ref="F190" r:id="rId25" display="https://podminky.urs.cz/item/CS_URS_2022_02/011303000"/>
    <hyperlink ref="F193" r:id="rId26" display="https://podminky.urs.cz/item/CS_URS_2022_02/012203000"/>
    <hyperlink ref="F196" r:id="rId27" display="https://podminky.urs.cz/item/CS_URS_2022_02/013254000"/>
    <hyperlink ref="F200" r:id="rId28" display="https://podminky.urs.cz/item/CS_URS_2022_02/020001000"/>
    <hyperlink ref="F204" r:id="rId29" display="https://podminky.urs.cz/item/CS_URS_2022_02/030001000"/>
    <hyperlink ref="F208" r:id="rId30" display="https://podminky.urs.cz/item/CS_URS_2022_02/041002000"/>
    <hyperlink ref="F211" r:id="rId31" display="https://podminky.urs.cz/item/CS_URS_2022_02/043002000"/>
    <hyperlink ref="F214" r:id="rId32" display="https://podminky.urs.cz/item/CS_URS_2022_02/045002000"/>
    <hyperlink ref="F218" r:id="rId33" display="https://podminky.urs.cz/item/CS_URS_2022_02/060001000"/>
    <hyperlink ref="F222" r:id="rId34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86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HPC C4 A IP16, K.Ú. HYNKOV A SKRBEŇ 20230320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410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20. 3. 2023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ROUND((SUM(BE90:BE221)),  2)</f>
        <v>0</v>
      </c>
      <c r="G33" s="38"/>
      <c r="H33" s="38"/>
      <c r="I33" s="148">
        <v>0.20999999999999999</v>
      </c>
      <c r="J33" s="147">
        <f>ROUND(((SUM(BE90:BE221))*I33),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ROUND((SUM(BF90:BF221)),  2)</f>
        <v>0</v>
      </c>
      <c r="G34" s="38"/>
      <c r="H34" s="38"/>
      <c r="I34" s="148">
        <v>0.14999999999999999</v>
      </c>
      <c r="J34" s="147">
        <f>ROUND(((SUM(BF90:BF221))*I34),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ROUND((SUM(BG90:BG221)),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ROUND((SUM(BH90:BH221)),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ROUND((SUM(BI90:BI221)),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HPC C4 A IP16, K.Ú. HYNKOV A SKRBEŇ 20230320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SO801 - IP16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20. 3. 2023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90</v>
      </c>
      <c r="D57" s="162"/>
      <c r="E57" s="162"/>
      <c r="F57" s="162"/>
      <c r="G57" s="162"/>
      <c r="H57" s="162"/>
      <c r="I57" s="162"/>
      <c r="J57" s="163" t="s">
        <v>91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92</v>
      </c>
    </row>
    <row r="60" s="9" customFormat="1" ht="24.96" customHeight="1">
      <c r="A60" s="9"/>
      <c r="B60" s="165"/>
      <c r="C60" s="166"/>
      <c r="D60" s="167" t="s">
        <v>93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94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411</v>
      </c>
      <c r="E62" s="174"/>
      <c r="F62" s="174"/>
      <c r="G62" s="174"/>
      <c r="H62" s="174"/>
      <c r="I62" s="174"/>
      <c r="J62" s="175">
        <f>J183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98</v>
      </c>
      <c r="E63" s="174"/>
      <c r="F63" s="174"/>
      <c r="G63" s="174"/>
      <c r="H63" s="174"/>
      <c r="I63" s="174"/>
      <c r="J63" s="175">
        <f>J186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99</v>
      </c>
      <c r="E64" s="168"/>
      <c r="F64" s="168"/>
      <c r="G64" s="168"/>
      <c r="H64" s="168"/>
      <c r="I64" s="168"/>
      <c r="J64" s="169">
        <f>J189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100</v>
      </c>
      <c r="E65" s="174"/>
      <c r="F65" s="174"/>
      <c r="G65" s="174"/>
      <c r="H65" s="174"/>
      <c r="I65" s="174"/>
      <c r="J65" s="175">
        <f>J192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101</v>
      </c>
      <c r="E66" s="174"/>
      <c r="F66" s="174"/>
      <c r="G66" s="174"/>
      <c r="H66" s="174"/>
      <c r="I66" s="174"/>
      <c r="J66" s="175">
        <f>J202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102</v>
      </c>
      <c r="E67" s="174"/>
      <c r="F67" s="174"/>
      <c r="G67" s="174"/>
      <c r="H67" s="174"/>
      <c r="I67" s="174"/>
      <c r="J67" s="175">
        <f>J206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103</v>
      </c>
      <c r="E68" s="174"/>
      <c r="F68" s="174"/>
      <c r="G68" s="174"/>
      <c r="H68" s="174"/>
      <c r="I68" s="174"/>
      <c r="J68" s="175">
        <f>J210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104</v>
      </c>
      <c r="E69" s="174"/>
      <c r="F69" s="174"/>
      <c r="G69" s="174"/>
      <c r="H69" s="174"/>
      <c r="I69" s="174"/>
      <c r="J69" s="175">
        <f>J214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105</v>
      </c>
      <c r="E70" s="174"/>
      <c r="F70" s="174"/>
      <c r="G70" s="174"/>
      <c r="H70" s="174"/>
      <c r="I70" s="174"/>
      <c r="J70" s="175">
        <f>J218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106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HPC C4 A IP16, K.Ú. HYNKOV A SKRBEŇ 20230320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87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SO801 - IP16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 xml:space="preserve"> </v>
      </c>
      <c r="G84" s="40"/>
      <c r="H84" s="40"/>
      <c r="I84" s="32" t="s">
        <v>23</v>
      </c>
      <c r="J84" s="72" t="str">
        <f>IF(J12="","",J12)</f>
        <v>20. 3. 2023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 xml:space="preserve"> </v>
      </c>
      <c r="G86" s="40"/>
      <c r="H86" s="40"/>
      <c r="I86" s="32" t="s">
        <v>30</v>
      </c>
      <c r="J86" s="36" t="str">
        <f>E21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28</v>
      </c>
      <c r="D87" s="40"/>
      <c r="E87" s="40"/>
      <c r="F87" s="27" t="str">
        <f>IF(E18="","",E18)</f>
        <v>Vyplň údaj</v>
      </c>
      <c r="G87" s="40"/>
      <c r="H87" s="40"/>
      <c r="I87" s="32" t="s">
        <v>32</v>
      </c>
      <c r="J87" s="36" t="str">
        <f>E24</f>
        <v xml:space="preserve"> 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107</v>
      </c>
      <c r="D89" s="180" t="s">
        <v>54</v>
      </c>
      <c r="E89" s="180" t="s">
        <v>50</v>
      </c>
      <c r="F89" s="180" t="s">
        <v>51</v>
      </c>
      <c r="G89" s="180" t="s">
        <v>108</v>
      </c>
      <c r="H89" s="180" t="s">
        <v>109</v>
      </c>
      <c r="I89" s="180" t="s">
        <v>110</v>
      </c>
      <c r="J89" s="180" t="s">
        <v>91</v>
      </c>
      <c r="K89" s="181" t="s">
        <v>111</v>
      </c>
      <c r="L89" s="182"/>
      <c r="M89" s="92" t="s">
        <v>19</v>
      </c>
      <c r="N89" s="93" t="s">
        <v>39</v>
      </c>
      <c r="O89" s="93" t="s">
        <v>112</v>
      </c>
      <c r="P89" s="93" t="s">
        <v>113</v>
      </c>
      <c r="Q89" s="93" t="s">
        <v>114</v>
      </c>
      <c r="R89" s="93" t="s">
        <v>115</v>
      </c>
      <c r="S89" s="93" t="s">
        <v>116</v>
      </c>
      <c r="T89" s="94" t="s">
        <v>117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118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P91+P189</f>
        <v>0</v>
      </c>
      <c r="Q90" s="96"/>
      <c r="R90" s="185">
        <f>R91+R189</f>
        <v>11.7549992</v>
      </c>
      <c r="S90" s="96"/>
      <c r="T90" s="186">
        <f>T91+T189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68</v>
      </c>
      <c r="AU90" s="17" t="s">
        <v>92</v>
      </c>
      <c r="BK90" s="187">
        <f>BK91+BK189</f>
        <v>0</v>
      </c>
    </row>
    <row r="91" s="12" customFormat="1" ht="25.92" customHeight="1">
      <c r="A91" s="12"/>
      <c r="B91" s="188"/>
      <c r="C91" s="189"/>
      <c r="D91" s="190" t="s">
        <v>68</v>
      </c>
      <c r="E91" s="191" t="s">
        <v>119</v>
      </c>
      <c r="F91" s="191" t="s">
        <v>120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P92+P183+P186</f>
        <v>0</v>
      </c>
      <c r="Q91" s="196"/>
      <c r="R91" s="197">
        <f>R92+R183+R186</f>
        <v>11.7549992</v>
      </c>
      <c r="S91" s="196"/>
      <c r="T91" s="198">
        <f>T92+T183+T186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77</v>
      </c>
      <c r="AT91" s="200" t="s">
        <v>68</v>
      </c>
      <c r="AU91" s="200" t="s">
        <v>69</v>
      </c>
      <c r="AY91" s="199" t="s">
        <v>121</v>
      </c>
      <c r="BK91" s="201">
        <f>BK92+BK183+BK186</f>
        <v>0</v>
      </c>
    </row>
    <row r="92" s="12" customFormat="1" ht="22.8" customHeight="1">
      <c r="A92" s="12"/>
      <c r="B92" s="188"/>
      <c r="C92" s="189"/>
      <c r="D92" s="190" t="s">
        <v>68</v>
      </c>
      <c r="E92" s="202" t="s">
        <v>77</v>
      </c>
      <c r="F92" s="202" t="s">
        <v>122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SUM(P93:P182)</f>
        <v>0</v>
      </c>
      <c r="Q92" s="196"/>
      <c r="R92" s="197">
        <f>SUM(R93:R182)</f>
        <v>4.8405800000000001</v>
      </c>
      <c r="S92" s="196"/>
      <c r="T92" s="198">
        <f>SUM(T93:T182)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77</v>
      </c>
      <c r="AT92" s="200" t="s">
        <v>68</v>
      </c>
      <c r="AU92" s="200" t="s">
        <v>77</v>
      </c>
      <c r="AY92" s="199" t="s">
        <v>121</v>
      </c>
      <c r="BK92" s="201">
        <f>SUM(BK93:BK182)</f>
        <v>0</v>
      </c>
    </row>
    <row r="93" s="2" customFormat="1" ht="16.5" customHeight="1">
      <c r="A93" s="38"/>
      <c r="B93" s="39"/>
      <c r="C93" s="204" t="s">
        <v>77</v>
      </c>
      <c r="D93" s="204" t="s">
        <v>123</v>
      </c>
      <c r="E93" s="205" t="s">
        <v>412</v>
      </c>
      <c r="F93" s="206" t="s">
        <v>413</v>
      </c>
      <c r="G93" s="207" t="s">
        <v>414</v>
      </c>
      <c r="H93" s="208">
        <v>60</v>
      </c>
      <c r="I93" s="209"/>
      <c r="J93" s="210">
        <f>ROUND(I93*H93,2)</f>
        <v>0</v>
      </c>
      <c r="K93" s="206" t="s">
        <v>127</v>
      </c>
      <c r="L93" s="44"/>
      <c r="M93" s="211" t="s">
        <v>19</v>
      </c>
      <c r="N93" s="212" t="s">
        <v>40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128</v>
      </c>
      <c r="AT93" s="215" t="s">
        <v>123</v>
      </c>
      <c r="AU93" s="215" t="s">
        <v>79</v>
      </c>
      <c r="AY93" s="17" t="s">
        <v>121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77</v>
      </c>
      <c r="BK93" s="216">
        <f>ROUND(I93*H93,2)</f>
        <v>0</v>
      </c>
      <c r="BL93" s="17" t="s">
        <v>128</v>
      </c>
      <c r="BM93" s="215" t="s">
        <v>415</v>
      </c>
    </row>
    <row r="94" s="2" customFormat="1">
      <c r="A94" s="38"/>
      <c r="B94" s="39"/>
      <c r="C94" s="40"/>
      <c r="D94" s="217" t="s">
        <v>130</v>
      </c>
      <c r="E94" s="40"/>
      <c r="F94" s="218" t="s">
        <v>416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130</v>
      </c>
      <c r="AU94" s="17" t="s">
        <v>79</v>
      </c>
    </row>
    <row r="95" s="2" customFormat="1">
      <c r="A95" s="38"/>
      <c r="B95" s="39"/>
      <c r="C95" s="40"/>
      <c r="D95" s="224" t="s">
        <v>156</v>
      </c>
      <c r="E95" s="40"/>
      <c r="F95" s="245" t="s">
        <v>417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156</v>
      </c>
      <c r="AU95" s="17" t="s">
        <v>79</v>
      </c>
    </row>
    <row r="96" s="2" customFormat="1" ht="24.15" customHeight="1">
      <c r="A96" s="38"/>
      <c r="B96" s="39"/>
      <c r="C96" s="204" t="s">
        <v>79</v>
      </c>
      <c r="D96" s="204" t="s">
        <v>123</v>
      </c>
      <c r="E96" s="205" t="s">
        <v>418</v>
      </c>
      <c r="F96" s="206" t="s">
        <v>419</v>
      </c>
      <c r="G96" s="207" t="s">
        <v>126</v>
      </c>
      <c r="H96" s="208">
        <v>3900</v>
      </c>
      <c r="I96" s="209"/>
      <c r="J96" s="210">
        <f>ROUND(I96*H96,2)</f>
        <v>0</v>
      </c>
      <c r="K96" s="206" t="s">
        <v>127</v>
      </c>
      <c r="L96" s="44"/>
      <c r="M96" s="211" t="s">
        <v>19</v>
      </c>
      <c r="N96" s="212" t="s">
        <v>40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128</v>
      </c>
      <c r="AT96" s="215" t="s">
        <v>123</v>
      </c>
      <c r="AU96" s="215" t="s">
        <v>79</v>
      </c>
      <c r="AY96" s="17" t="s">
        <v>121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77</v>
      </c>
      <c r="BK96" s="216">
        <f>ROUND(I96*H96,2)</f>
        <v>0</v>
      </c>
      <c r="BL96" s="17" t="s">
        <v>128</v>
      </c>
      <c r="BM96" s="215" t="s">
        <v>420</v>
      </c>
    </row>
    <row r="97" s="2" customFormat="1">
      <c r="A97" s="38"/>
      <c r="B97" s="39"/>
      <c r="C97" s="40"/>
      <c r="D97" s="217" t="s">
        <v>130</v>
      </c>
      <c r="E97" s="40"/>
      <c r="F97" s="218" t="s">
        <v>421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130</v>
      </c>
      <c r="AU97" s="17" t="s">
        <v>79</v>
      </c>
    </row>
    <row r="98" s="13" customFormat="1">
      <c r="A98" s="13"/>
      <c r="B98" s="222"/>
      <c r="C98" s="223"/>
      <c r="D98" s="224" t="s">
        <v>137</v>
      </c>
      <c r="E98" s="225" t="s">
        <v>19</v>
      </c>
      <c r="F98" s="226" t="s">
        <v>422</v>
      </c>
      <c r="G98" s="223"/>
      <c r="H98" s="227">
        <v>3900</v>
      </c>
      <c r="I98" s="228"/>
      <c r="J98" s="223"/>
      <c r="K98" s="223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137</v>
      </c>
      <c r="AU98" s="233" t="s">
        <v>79</v>
      </c>
      <c r="AV98" s="13" t="s">
        <v>79</v>
      </c>
      <c r="AW98" s="13" t="s">
        <v>31</v>
      </c>
      <c r="AX98" s="13" t="s">
        <v>69</v>
      </c>
      <c r="AY98" s="233" t="s">
        <v>121</v>
      </c>
    </row>
    <row r="99" s="14" customFormat="1">
      <c r="A99" s="14"/>
      <c r="B99" s="234"/>
      <c r="C99" s="235"/>
      <c r="D99" s="224" t="s">
        <v>137</v>
      </c>
      <c r="E99" s="236" t="s">
        <v>19</v>
      </c>
      <c r="F99" s="237" t="s">
        <v>140</v>
      </c>
      <c r="G99" s="235"/>
      <c r="H99" s="238">
        <v>3900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137</v>
      </c>
      <c r="AU99" s="244" t="s">
        <v>79</v>
      </c>
      <c r="AV99" s="14" t="s">
        <v>128</v>
      </c>
      <c r="AW99" s="14" t="s">
        <v>31</v>
      </c>
      <c r="AX99" s="14" t="s">
        <v>77</v>
      </c>
      <c r="AY99" s="244" t="s">
        <v>121</v>
      </c>
    </row>
    <row r="100" s="2" customFormat="1" ht="16.5" customHeight="1">
      <c r="A100" s="38"/>
      <c r="B100" s="39"/>
      <c r="C100" s="246" t="s">
        <v>141</v>
      </c>
      <c r="D100" s="246" t="s">
        <v>175</v>
      </c>
      <c r="E100" s="247" t="s">
        <v>176</v>
      </c>
      <c r="F100" s="248" t="s">
        <v>177</v>
      </c>
      <c r="G100" s="249" t="s">
        <v>178</v>
      </c>
      <c r="H100" s="250">
        <v>58.5</v>
      </c>
      <c r="I100" s="251"/>
      <c r="J100" s="252">
        <f>ROUND(I100*H100,2)</f>
        <v>0</v>
      </c>
      <c r="K100" s="248" t="s">
        <v>127</v>
      </c>
      <c r="L100" s="253"/>
      <c r="M100" s="254" t="s">
        <v>19</v>
      </c>
      <c r="N100" s="255" t="s">
        <v>40</v>
      </c>
      <c r="O100" s="84"/>
      <c r="P100" s="213">
        <f>O100*H100</f>
        <v>0</v>
      </c>
      <c r="Q100" s="213">
        <v>0.001</v>
      </c>
      <c r="R100" s="213">
        <f>Q100*H100</f>
        <v>0.058500000000000003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174</v>
      </c>
      <c r="AT100" s="215" t="s">
        <v>175</v>
      </c>
      <c r="AU100" s="215" t="s">
        <v>79</v>
      </c>
      <c r="AY100" s="17" t="s">
        <v>121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77</v>
      </c>
      <c r="BK100" s="216">
        <f>ROUND(I100*H100,2)</f>
        <v>0</v>
      </c>
      <c r="BL100" s="17" t="s">
        <v>128</v>
      </c>
      <c r="BM100" s="215" t="s">
        <v>423</v>
      </c>
    </row>
    <row r="101" s="2" customFormat="1">
      <c r="A101" s="38"/>
      <c r="B101" s="39"/>
      <c r="C101" s="40"/>
      <c r="D101" s="224" t="s">
        <v>156</v>
      </c>
      <c r="E101" s="40"/>
      <c r="F101" s="245" t="s">
        <v>424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156</v>
      </c>
      <c r="AU101" s="17" t="s">
        <v>79</v>
      </c>
    </row>
    <row r="102" s="13" customFormat="1">
      <c r="A102" s="13"/>
      <c r="B102" s="222"/>
      <c r="C102" s="223"/>
      <c r="D102" s="224" t="s">
        <v>137</v>
      </c>
      <c r="E102" s="225" t="s">
        <v>19</v>
      </c>
      <c r="F102" s="226" t="s">
        <v>425</v>
      </c>
      <c r="G102" s="223"/>
      <c r="H102" s="227">
        <v>58.5</v>
      </c>
      <c r="I102" s="228"/>
      <c r="J102" s="223"/>
      <c r="K102" s="223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137</v>
      </c>
      <c r="AU102" s="233" t="s">
        <v>79</v>
      </c>
      <c r="AV102" s="13" t="s">
        <v>79</v>
      </c>
      <c r="AW102" s="13" t="s">
        <v>31</v>
      </c>
      <c r="AX102" s="13" t="s">
        <v>69</v>
      </c>
      <c r="AY102" s="233" t="s">
        <v>121</v>
      </c>
    </row>
    <row r="103" s="14" customFormat="1">
      <c r="A103" s="14"/>
      <c r="B103" s="234"/>
      <c r="C103" s="235"/>
      <c r="D103" s="224" t="s">
        <v>137</v>
      </c>
      <c r="E103" s="236" t="s">
        <v>19</v>
      </c>
      <c r="F103" s="237" t="s">
        <v>140</v>
      </c>
      <c r="G103" s="235"/>
      <c r="H103" s="238">
        <v>58.5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137</v>
      </c>
      <c r="AU103" s="244" t="s">
        <v>79</v>
      </c>
      <c r="AV103" s="14" t="s">
        <v>128</v>
      </c>
      <c r="AW103" s="14" t="s">
        <v>31</v>
      </c>
      <c r="AX103" s="14" t="s">
        <v>77</v>
      </c>
      <c r="AY103" s="244" t="s">
        <v>121</v>
      </c>
    </row>
    <row r="104" s="2" customFormat="1" ht="21.75" customHeight="1">
      <c r="A104" s="38"/>
      <c r="B104" s="39"/>
      <c r="C104" s="204" t="s">
        <v>128</v>
      </c>
      <c r="D104" s="204" t="s">
        <v>123</v>
      </c>
      <c r="E104" s="205" t="s">
        <v>426</v>
      </c>
      <c r="F104" s="206" t="s">
        <v>427</v>
      </c>
      <c r="G104" s="207" t="s">
        <v>126</v>
      </c>
      <c r="H104" s="208">
        <v>180</v>
      </c>
      <c r="I104" s="209"/>
      <c r="J104" s="210">
        <f>ROUND(I104*H104,2)</f>
        <v>0</v>
      </c>
      <c r="K104" s="206" t="s">
        <v>19</v>
      </c>
      <c r="L104" s="44"/>
      <c r="M104" s="211" t="s">
        <v>19</v>
      </c>
      <c r="N104" s="212" t="s">
        <v>40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128</v>
      </c>
      <c r="AT104" s="215" t="s">
        <v>123</v>
      </c>
      <c r="AU104" s="215" t="s">
        <v>79</v>
      </c>
      <c r="AY104" s="17" t="s">
        <v>121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77</v>
      </c>
      <c r="BK104" s="216">
        <f>ROUND(I104*H104,2)</f>
        <v>0</v>
      </c>
      <c r="BL104" s="17" t="s">
        <v>128</v>
      </c>
      <c r="BM104" s="215" t="s">
        <v>428</v>
      </c>
    </row>
    <row r="105" s="2" customFormat="1">
      <c r="A105" s="38"/>
      <c r="B105" s="39"/>
      <c r="C105" s="40"/>
      <c r="D105" s="224" t="s">
        <v>156</v>
      </c>
      <c r="E105" s="40"/>
      <c r="F105" s="245" t="s">
        <v>429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156</v>
      </c>
      <c r="AU105" s="17" t="s">
        <v>79</v>
      </c>
    </row>
    <row r="106" s="13" customFormat="1">
      <c r="A106" s="13"/>
      <c r="B106" s="222"/>
      <c r="C106" s="223"/>
      <c r="D106" s="224" t="s">
        <v>137</v>
      </c>
      <c r="E106" s="225" t="s">
        <v>19</v>
      </c>
      <c r="F106" s="226" t="s">
        <v>430</v>
      </c>
      <c r="G106" s="223"/>
      <c r="H106" s="227">
        <v>180</v>
      </c>
      <c r="I106" s="228"/>
      <c r="J106" s="223"/>
      <c r="K106" s="223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137</v>
      </c>
      <c r="AU106" s="233" t="s">
        <v>79</v>
      </c>
      <c r="AV106" s="13" t="s">
        <v>79</v>
      </c>
      <c r="AW106" s="13" t="s">
        <v>31</v>
      </c>
      <c r="AX106" s="13" t="s">
        <v>77</v>
      </c>
      <c r="AY106" s="233" t="s">
        <v>121</v>
      </c>
    </row>
    <row r="107" s="2" customFormat="1" ht="16.5" customHeight="1">
      <c r="A107" s="38"/>
      <c r="B107" s="39"/>
      <c r="C107" s="246" t="s">
        <v>151</v>
      </c>
      <c r="D107" s="246" t="s">
        <v>175</v>
      </c>
      <c r="E107" s="247" t="s">
        <v>431</v>
      </c>
      <c r="F107" s="248" t="s">
        <v>432</v>
      </c>
      <c r="G107" s="249" t="s">
        <v>178</v>
      </c>
      <c r="H107" s="250">
        <v>1.0800000000000001</v>
      </c>
      <c r="I107" s="251"/>
      <c r="J107" s="252">
        <f>ROUND(I107*H107,2)</f>
        <v>0</v>
      </c>
      <c r="K107" s="248" t="s">
        <v>19</v>
      </c>
      <c r="L107" s="253"/>
      <c r="M107" s="254" t="s">
        <v>19</v>
      </c>
      <c r="N107" s="255" t="s">
        <v>40</v>
      </c>
      <c r="O107" s="84"/>
      <c r="P107" s="213">
        <f>O107*H107</f>
        <v>0</v>
      </c>
      <c r="Q107" s="213">
        <v>0.001</v>
      </c>
      <c r="R107" s="213">
        <f>Q107*H107</f>
        <v>0.00108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174</v>
      </c>
      <c r="AT107" s="215" t="s">
        <v>175</v>
      </c>
      <c r="AU107" s="215" t="s">
        <v>79</v>
      </c>
      <c r="AY107" s="17" t="s">
        <v>121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77</v>
      </c>
      <c r="BK107" s="216">
        <f>ROUND(I107*H107,2)</f>
        <v>0</v>
      </c>
      <c r="BL107" s="17" t="s">
        <v>128</v>
      </c>
      <c r="BM107" s="215" t="s">
        <v>433</v>
      </c>
    </row>
    <row r="108" s="2" customFormat="1">
      <c r="A108" s="38"/>
      <c r="B108" s="39"/>
      <c r="C108" s="40"/>
      <c r="D108" s="224" t="s">
        <v>156</v>
      </c>
      <c r="E108" s="40"/>
      <c r="F108" s="245" t="s">
        <v>424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156</v>
      </c>
      <c r="AU108" s="17" t="s">
        <v>79</v>
      </c>
    </row>
    <row r="109" s="13" customFormat="1">
      <c r="A109" s="13"/>
      <c r="B109" s="222"/>
      <c r="C109" s="223"/>
      <c r="D109" s="224" t="s">
        <v>137</v>
      </c>
      <c r="E109" s="225" t="s">
        <v>19</v>
      </c>
      <c r="F109" s="226" t="s">
        <v>434</v>
      </c>
      <c r="G109" s="223"/>
      <c r="H109" s="227">
        <v>1.0800000000000001</v>
      </c>
      <c r="I109" s="228"/>
      <c r="J109" s="223"/>
      <c r="K109" s="223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137</v>
      </c>
      <c r="AU109" s="233" t="s">
        <v>79</v>
      </c>
      <c r="AV109" s="13" t="s">
        <v>79</v>
      </c>
      <c r="AW109" s="13" t="s">
        <v>31</v>
      </c>
      <c r="AX109" s="13" t="s">
        <v>77</v>
      </c>
      <c r="AY109" s="233" t="s">
        <v>121</v>
      </c>
    </row>
    <row r="110" s="2" customFormat="1" ht="24.15" customHeight="1">
      <c r="A110" s="38"/>
      <c r="B110" s="39"/>
      <c r="C110" s="204" t="s">
        <v>161</v>
      </c>
      <c r="D110" s="204" t="s">
        <v>123</v>
      </c>
      <c r="E110" s="205" t="s">
        <v>435</v>
      </c>
      <c r="F110" s="206" t="s">
        <v>436</v>
      </c>
      <c r="G110" s="207" t="s">
        <v>414</v>
      </c>
      <c r="H110" s="208">
        <v>25</v>
      </c>
      <c r="I110" s="209"/>
      <c r="J110" s="210">
        <f>ROUND(I110*H110,2)</f>
        <v>0</v>
      </c>
      <c r="K110" s="206" t="s">
        <v>127</v>
      </c>
      <c r="L110" s="44"/>
      <c r="M110" s="211" t="s">
        <v>19</v>
      </c>
      <c r="N110" s="212" t="s">
        <v>40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128</v>
      </c>
      <c r="AT110" s="215" t="s">
        <v>123</v>
      </c>
      <c r="AU110" s="215" t="s">
        <v>79</v>
      </c>
      <c r="AY110" s="17" t="s">
        <v>121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77</v>
      </c>
      <c r="BK110" s="216">
        <f>ROUND(I110*H110,2)</f>
        <v>0</v>
      </c>
      <c r="BL110" s="17" t="s">
        <v>128</v>
      </c>
      <c r="BM110" s="215" t="s">
        <v>437</v>
      </c>
    </row>
    <row r="111" s="2" customFormat="1">
      <c r="A111" s="38"/>
      <c r="B111" s="39"/>
      <c r="C111" s="40"/>
      <c r="D111" s="217" t="s">
        <v>130</v>
      </c>
      <c r="E111" s="40"/>
      <c r="F111" s="218" t="s">
        <v>438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130</v>
      </c>
      <c r="AU111" s="17" t="s">
        <v>79</v>
      </c>
    </row>
    <row r="112" s="2" customFormat="1" ht="21.75" customHeight="1">
      <c r="A112" s="38"/>
      <c r="B112" s="39"/>
      <c r="C112" s="204" t="s">
        <v>168</v>
      </c>
      <c r="D112" s="204" t="s">
        <v>123</v>
      </c>
      <c r="E112" s="205" t="s">
        <v>439</v>
      </c>
      <c r="F112" s="206" t="s">
        <v>440</v>
      </c>
      <c r="G112" s="207" t="s">
        <v>414</v>
      </c>
      <c r="H112" s="208">
        <v>35</v>
      </c>
      <c r="I112" s="209"/>
      <c r="J112" s="210">
        <f>ROUND(I112*H112,2)</f>
        <v>0</v>
      </c>
      <c r="K112" s="206" t="s">
        <v>127</v>
      </c>
      <c r="L112" s="44"/>
      <c r="M112" s="211" t="s">
        <v>19</v>
      </c>
      <c r="N112" s="212" t="s">
        <v>40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128</v>
      </c>
      <c r="AT112" s="215" t="s">
        <v>123</v>
      </c>
      <c r="AU112" s="215" t="s">
        <v>79</v>
      </c>
      <c r="AY112" s="17" t="s">
        <v>121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77</v>
      </c>
      <c r="BK112" s="216">
        <f>ROUND(I112*H112,2)</f>
        <v>0</v>
      </c>
      <c r="BL112" s="17" t="s">
        <v>128</v>
      </c>
      <c r="BM112" s="215" t="s">
        <v>441</v>
      </c>
    </row>
    <row r="113" s="2" customFormat="1">
      <c r="A113" s="38"/>
      <c r="B113" s="39"/>
      <c r="C113" s="40"/>
      <c r="D113" s="217" t="s">
        <v>130</v>
      </c>
      <c r="E113" s="40"/>
      <c r="F113" s="218" t="s">
        <v>442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130</v>
      </c>
      <c r="AU113" s="17" t="s">
        <v>79</v>
      </c>
    </row>
    <row r="114" s="2" customFormat="1" ht="16.5" customHeight="1">
      <c r="A114" s="38"/>
      <c r="B114" s="39"/>
      <c r="C114" s="204" t="s">
        <v>174</v>
      </c>
      <c r="D114" s="204" t="s">
        <v>123</v>
      </c>
      <c r="E114" s="205" t="s">
        <v>443</v>
      </c>
      <c r="F114" s="206" t="s">
        <v>444</v>
      </c>
      <c r="G114" s="207" t="s">
        <v>126</v>
      </c>
      <c r="H114" s="208">
        <v>4080</v>
      </c>
      <c r="I114" s="209"/>
      <c r="J114" s="210">
        <f>ROUND(I114*H114,2)</f>
        <v>0</v>
      </c>
      <c r="K114" s="206" t="s">
        <v>127</v>
      </c>
      <c r="L114" s="44"/>
      <c r="M114" s="211" t="s">
        <v>19</v>
      </c>
      <c r="N114" s="212" t="s">
        <v>40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128</v>
      </c>
      <c r="AT114" s="215" t="s">
        <v>123</v>
      </c>
      <c r="AU114" s="215" t="s">
        <v>79</v>
      </c>
      <c r="AY114" s="17" t="s">
        <v>121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77</v>
      </c>
      <c r="BK114" s="216">
        <f>ROUND(I114*H114,2)</f>
        <v>0</v>
      </c>
      <c r="BL114" s="17" t="s">
        <v>128</v>
      </c>
      <c r="BM114" s="215" t="s">
        <v>445</v>
      </c>
    </row>
    <row r="115" s="2" customFormat="1">
      <c r="A115" s="38"/>
      <c r="B115" s="39"/>
      <c r="C115" s="40"/>
      <c r="D115" s="217" t="s">
        <v>130</v>
      </c>
      <c r="E115" s="40"/>
      <c r="F115" s="218" t="s">
        <v>446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130</v>
      </c>
      <c r="AU115" s="17" t="s">
        <v>79</v>
      </c>
    </row>
    <row r="116" s="2" customFormat="1" ht="16.5" customHeight="1">
      <c r="A116" s="38"/>
      <c r="B116" s="39"/>
      <c r="C116" s="204" t="s">
        <v>182</v>
      </c>
      <c r="D116" s="204" t="s">
        <v>123</v>
      </c>
      <c r="E116" s="205" t="s">
        <v>447</v>
      </c>
      <c r="F116" s="206" t="s">
        <v>448</v>
      </c>
      <c r="G116" s="207" t="s">
        <v>126</v>
      </c>
      <c r="H116" s="208">
        <v>4080</v>
      </c>
      <c r="I116" s="209"/>
      <c r="J116" s="210">
        <f>ROUND(I116*H116,2)</f>
        <v>0</v>
      </c>
      <c r="K116" s="206" t="s">
        <v>127</v>
      </c>
      <c r="L116" s="44"/>
      <c r="M116" s="211" t="s">
        <v>19</v>
      </c>
      <c r="N116" s="212" t="s">
        <v>40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128</v>
      </c>
      <c r="AT116" s="215" t="s">
        <v>123</v>
      </c>
      <c r="AU116" s="215" t="s">
        <v>79</v>
      </c>
      <c r="AY116" s="17" t="s">
        <v>121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77</v>
      </c>
      <c r="BK116" s="216">
        <f>ROUND(I116*H116,2)</f>
        <v>0</v>
      </c>
      <c r="BL116" s="17" t="s">
        <v>128</v>
      </c>
      <c r="BM116" s="215" t="s">
        <v>449</v>
      </c>
    </row>
    <row r="117" s="2" customFormat="1">
      <c r="A117" s="38"/>
      <c r="B117" s="39"/>
      <c r="C117" s="40"/>
      <c r="D117" s="217" t="s">
        <v>130</v>
      </c>
      <c r="E117" s="40"/>
      <c r="F117" s="218" t="s">
        <v>450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130</v>
      </c>
      <c r="AU117" s="17" t="s">
        <v>79</v>
      </c>
    </row>
    <row r="118" s="2" customFormat="1" ht="16.5" customHeight="1">
      <c r="A118" s="38"/>
      <c r="B118" s="39"/>
      <c r="C118" s="204" t="s">
        <v>189</v>
      </c>
      <c r="D118" s="204" t="s">
        <v>123</v>
      </c>
      <c r="E118" s="205" t="s">
        <v>451</v>
      </c>
      <c r="F118" s="206" t="s">
        <v>452</v>
      </c>
      <c r="G118" s="207" t="s">
        <v>126</v>
      </c>
      <c r="H118" s="208">
        <v>4080</v>
      </c>
      <c r="I118" s="209"/>
      <c r="J118" s="210">
        <f>ROUND(I118*H118,2)</f>
        <v>0</v>
      </c>
      <c r="K118" s="206" t="s">
        <v>127</v>
      </c>
      <c r="L118" s="44"/>
      <c r="M118" s="211" t="s">
        <v>19</v>
      </c>
      <c r="N118" s="212" t="s">
        <v>40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128</v>
      </c>
      <c r="AT118" s="215" t="s">
        <v>123</v>
      </c>
      <c r="AU118" s="215" t="s">
        <v>79</v>
      </c>
      <c r="AY118" s="17" t="s">
        <v>121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77</v>
      </c>
      <c r="BK118" s="216">
        <f>ROUND(I118*H118,2)</f>
        <v>0</v>
      </c>
      <c r="BL118" s="17" t="s">
        <v>128</v>
      </c>
      <c r="BM118" s="215" t="s">
        <v>453</v>
      </c>
    </row>
    <row r="119" s="2" customFormat="1">
      <c r="A119" s="38"/>
      <c r="B119" s="39"/>
      <c r="C119" s="40"/>
      <c r="D119" s="217" t="s">
        <v>130</v>
      </c>
      <c r="E119" s="40"/>
      <c r="F119" s="218" t="s">
        <v>454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130</v>
      </c>
      <c r="AU119" s="17" t="s">
        <v>79</v>
      </c>
    </row>
    <row r="120" s="2" customFormat="1" ht="24.15" customHeight="1">
      <c r="A120" s="38"/>
      <c r="B120" s="39"/>
      <c r="C120" s="204" t="s">
        <v>195</v>
      </c>
      <c r="D120" s="204" t="s">
        <v>123</v>
      </c>
      <c r="E120" s="205" t="s">
        <v>455</v>
      </c>
      <c r="F120" s="206" t="s">
        <v>456</v>
      </c>
      <c r="G120" s="207" t="s">
        <v>414</v>
      </c>
      <c r="H120" s="208">
        <v>25</v>
      </c>
      <c r="I120" s="209"/>
      <c r="J120" s="210">
        <f>ROUND(I120*H120,2)</f>
        <v>0</v>
      </c>
      <c r="K120" s="206" t="s">
        <v>127</v>
      </c>
      <c r="L120" s="44"/>
      <c r="M120" s="211" t="s">
        <v>19</v>
      </c>
      <c r="N120" s="212" t="s">
        <v>40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128</v>
      </c>
      <c r="AT120" s="215" t="s">
        <v>123</v>
      </c>
      <c r="AU120" s="215" t="s">
        <v>79</v>
      </c>
      <c r="AY120" s="17" t="s">
        <v>121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77</v>
      </c>
      <c r="BK120" s="216">
        <f>ROUND(I120*H120,2)</f>
        <v>0</v>
      </c>
      <c r="BL120" s="17" t="s">
        <v>128</v>
      </c>
      <c r="BM120" s="215" t="s">
        <v>457</v>
      </c>
    </row>
    <row r="121" s="2" customFormat="1">
      <c r="A121" s="38"/>
      <c r="B121" s="39"/>
      <c r="C121" s="40"/>
      <c r="D121" s="217" t="s">
        <v>130</v>
      </c>
      <c r="E121" s="40"/>
      <c r="F121" s="218" t="s">
        <v>458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130</v>
      </c>
      <c r="AU121" s="17" t="s">
        <v>79</v>
      </c>
    </row>
    <row r="122" s="2" customFormat="1" ht="16.5" customHeight="1">
      <c r="A122" s="38"/>
      <c r="B122" s="39"/>
      <c r="C122" s="246" t="s">
        <v>199</v>
      </c>
      <c r="D122" s="246" t="s">
        <v>175</v>
      </c>
      <c r="E122" s="247" t="s">
        <v>459</v>
      </c>
      <c r="F122" s="248" t="s">
        <v>460</v>
      </c>
      <c r="G122" s="249" t="s">
        <v>414</v>
      </c>
      <c r="H122" s="250">
        <v>25</v>
      </c>
      <c r="I122" s="251"/>
      <c r="J122" s="252">
        <f>ROUND(I122*H122,2)</f>
        <v>0</v>
      </c>
      <c r="K122" s="248" t="s">
        <v>19</v>
      </c>
      <c r="L122" s="253"/>
      <c r="M122" s="254" t="s">
        <v>19</v>
      </c>
      <c r="N122" s="255" t="s">
        <v>40</v>
      </c>
      <c r="O122" s="84"/>
      <c r="P122" s="213">
        <f>O122*H122</f>
        <v>0</v>
      </c>
      <c r="Q122" s="213">
        <v>0.01</v>
      </c>
      <c r="R122" s="213">
        <f>Q122*H122</f>
        <v>0.25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174</v>
      </c>
      <c r="AT122" s="215" t="s">
        <v>175</v>
      </c>
      <c r="AU122" s="215" t="s">
        <v>79</v>
      </c>
      <c r="AY122" s="17" t="s">
        <v>121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77</v>
      </c>
      <c r="BK122" s="216">
        <f>ROUND(I122*H122,2)</f>
        <v>0</v>
      </c>
      <c r="BL122" s="17" t="s">
        <v>128</v>
      </c>
      <c r="BM122" s="215" t="s">
        <v>461</v>
      </c>
    </row>
    <row r="123" s="13" customFormat="1">
      <c r="A123" s="13"/>
      <c r="B123" s="222"/>
      <c r="C123" s="223"/>
      <c r="D123" s="224" t="s">
        <v>137</v>
      </c>
      <c r="E123" s="225" t="s">
        <v>19</v>
      </c>
      <c r="F123" s="226" t="s">
        <v>462</v>
      </c>
      <c r="G123" s="223"/>
      <c r="H123" s="227">
        <v>10</v>
      </c>
      <c r="I123" s="228"/>
      <c r="J123" s="223"/>
      <c r="K123" s="223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137</v>
      </c>
      <c r="AU123" s="233" t="s">
        <v>79</v>
      </c>
      <c r="AV123" s="13" t="s">
        <v>79</v>
      </c>
      <c r="AW123" s="13" t="s">
        <v>31</v>
      </c>
      <c r="AX123" s="13" t="s">
        <v>69</v>
      </c>
      <c r="AY123" s="233" t="s">
        <v>121</v>
      </c>
    </row>
    <row r="124" s="13" customFormat="1">
      <c r="A124" s="13"/>
      <c r="B124" s="222"/>
      <c r="C124" s="223"/>
      <c r="D124" s="224" t="s">
        <v>137</v>
      </c>
      <c r="E124" s="225" t="s">
        <v>19</v>
      </c>
      <c r="F124" s="226" t="s">
        <v>463</v>
      </c>
      <c r="G124" s="223"/>
      <c r="H124" s="227">
        <v>5</v>
      </c>
      <c r="I124" s="228"/>
      <c r="J124" s="223"/>
      <c r="K124" s="223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137</v>
      </c>
      <c r="AU124" s="233" t="s">
        <v>79</v>
      </c>
      <c r="AV124" s="13" t="s">
        <v>79</v>
      </c>
      <c r="AW124" s="13" t="s">
        <v>31</v>
      </c>
      <c r="AX124" s="13" t="s">
        <v>69</v>
      </c>
      <c r="AY124" s="233" t="s">
        <v>121</v>
      </c>
    </row>
    <row r="125" s="13" customFormat="1">
      <c r="A125" s="13"/>
      <c r="B125" s="222"/>
      <c r="C125" s="223"/>
      <c r="D125" s="224" t="s">
        <v>137</v>
      </c>
      <c r="E125" s="225" t="s">
        <v>19</v>
      </c>
      <c r="F125" s="226" t="s">
        <v>464</v>
      </c>
      <c r="G125" s="223"/>
      <c r="H125" s="227">
        <v>10</v>
      </c>
      <c r="I125" s="228"/>
      <c r="J125" s="223"/>
      <c r="K125" s="223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137</v>
      </c>
      <c r="AU125" s="233" t="s">
        <v>79</v>
      </c>
      <c r="AV125" s="13" t="s">
        <v>79</v>
      </c>
      <c r="AW125" s="13" t="s">
        <v>31</v>
      </c>
      <c r="AX125" s="13" t="s">
        <v>69</v>
      </c>
      <c r="AY125" s="233" t="s">
        <v>121</v>
      </c>
    </row>
    <row r="126" s="14" customFormat="1">
      <c r="A126" s="14"/>
      <c r="B126" s="234"/>
      <c r="C126" s="235"/>
      <c r="D126" s="224" t="s">
        <v>137</v>
      </c>
      <c r="E126" s="236" t="s">
        <v>19</v>
      </c>
      <c r="F126" s="237" t="s">
        <v>140</v>
      </c>
      <c r="G126" s="235"/>
      <c r="H126" s="238">
        <v>25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137</v>
      </c>
      <c r="AU126" s="244" t="s">
        <v>79</v>
      </c>
      <c r="AV126" s="14" t="s">
        <v>128</v>
      </c>
      <c r="AW126" s="14" t="s">
        <v>31</v>
      </c>
      <c r="AX126" s="14" t="s">
        <v>77</v>
      </c>
      <c r="AY126" s="244" t="s">
        <v>121</v>
      </c>
    </row>
    <row r="127" s="2" customFormat="1" ht="24.15" customHeight="1">
      <c r="A127" s="38"/>
      <c r="B127" s="39"/>
      <c r="C127" s="204" t="s">
        <v>206</v>
      </c>
      <c r="D127" s="204" t="s">
        <v>123</v>
      </c>
      <c r="E127" s="205" t="s">
        <v>465</v>
      </c>
      <c r="F127" s="206" t="s">
        <v>466</v>
      </c>
      <c r="G127" s="207" t="s">
        <v>414</v>
      </c>
      <c r="H127" s="208">
        <v>35</v>
      </c>
      <c r="I127" s="209"/>
      <c r="J127" s="210">
        <f>ROUND(I127*H127,2)</f>
        <v>0</v>
      </c>
      <c r="K127" s="206" t="s">
        <v>127</v>
      </c>
      <c r="L127" s="44"/>
      <c r="M127" s="211" t="s">
        <v>19</v>
      </c>
      <c r="N127" s="212" t="s">
        <v>40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128</v>
      </c>
      <c r="AT127" s="215" t="s">
        <v>123</v>
      </c>
      <c r="AU127" s="215" t="s">
        <v>79</v>
      </c>
      <c r="AY127" s="17" t="s">
        <v>121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77</v>
      </c>
      <c r="BK127" s="216">
        <f>ROUND(I127*H127,2)</f>
        <v>0</v>
      </c>
      <c r="BL127" s="17" t="s">
        <v>128</v>
      </c>
      <c r="BM127" s="215" t="s">
        <v>467</v>
      </c>
    </row>
    <row r="128" s="2" customFormat="1">
      <c r="A128" s="38"/>
      <c r="B128" s="39"/>
      <c r="C128" s="40"/>
      <c r="D128" s="217" t="s">
        <v>130</v>
      </c>
      <c r="E128" s="40"/>
      <c r="F128" s="218" t="s">
        <v>468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130</v>
      </c>
      <c r="AU128" s="17" t="s">
        <v>79</v>
      </c>
    </row>
    <row r="129" s="2" customFormat="1" ht="16.5" customHeight="1">
      <c r="A129" s="38"/>
      <c r="B129" s="39"/>
      <c r="C129" s="246" t="s">
        <v>212</v>
      </c>
      <c r="D129" s="246" t="s">
        <v>175</v>
      </c>
      <c r="E129" s="247" t="s">
        <v>469</v>
      </c>
      <c r="F129" s="248" t="s">
        <v>470</v>
      </c>
      <c r="G129" s="249" t="s">
        <v>414</v>
      </c>
      <c r="H129" s="250">
        <v>35</v>
      </c>
      <c r="I129" s="251"/>
      <c r="J129" s="252">
        <f>ROUND(I129*H129,2)</f>
        <v>0</v>
      </c>
      <c r="K129" s="248" t="s">
        <v>19</v>
      </c>
      <c r="L129" s="253"/>
      <c r="M129" s="254" t="s">
        <v>19</v>
      </c>
      <c r="N129" s="255" t="s">
        <v>40</v>
      </c>
      <c r="O129" s="84"/>
      <c r="P129" s="213">
        <f>O129*H129</f>
        <v>0</v>
      </c>
      <c r="Q129" s="213">
        <v>0.01</v>
      </c>
      <c r="R129" s="213">
        <f>Q129*H129</f>
        <v>0.35000000000000003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174</v>
      </c>
      <c r="AT129" s="215" t="s">
        <v>175</v>
      </c>
      <c r="AU129" s="215" t="s">
        <v>79</v>
      </c>
      <c r="AY129" s="17" t="s">
        <v>121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77</v>
      </c>
      <c r="BK129" s="216">
        <f>ROUND(I129*H129,2)</f>
        <v>0</v>
      </c>
      <c r="BL129" s="17" t="s">
        <v>128</v>
      </c>
      <c r="BM129" s="215" t="s">
        <v>471</v>
      </c>
    </row>
    <row r="130" s="13" customFormat="1">
      <c r="A130" s="13"/>
      <c r="B130" s="222"/>
      <c r="C130" s="223"/>
      <c r="D130" s="224" t="s">
        <v>137</v>
      </c>
      <c r="E130" s="225" t="s">
        <v>19</v>
      </c>
      <c r="F130" s="226" t="s">
        <v>472</v>
      </c>
      <c r="G130" s="223"/>
      <c r="H130" s="227">
        <v>4</v>
      </c>
      <c r="I130" s="228"/>
      <c r="J130" s="223"/>
      <c r="K130" s="223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137</v>
      </c>
      <c r="AU130" s="233" t="s">
        <v>79</v>
      </c>
      <c r="AV130" s="13" t="s">
        <v>79</v>
      </c>
      <c r="AW130" s="13" t="s">
        <v>31</v>
      </c>
      <c r="AX130" s="13" t="s">
        <v>69</v>
      </c>
      <c r="AY130" s="233" t="s">
        <v>121</v>
      </c>
    </row>
    <row r="131" s="13" customFormat="1">
      <c r="A131" s="13"/>
      <c r="B131" s="222"/>
      <c r="C131" s="223"/>
      <c r="D131" s="224" t="s">
        <v>137</v>
      </c>
      <c r="E131" s="225" t="s">
        <v>19</v>
      </c>
      <c r="F131" s="226" t="s">
        <v>473</v>
      </c>
      <c r="G131" s="223"/>
      <c r="H131" s="227">
        <v>7</v>
      </c>
      <c r="I131" s="228"/>
      <c r="J131" s="223"/>
      <c r="K131" s="223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137</v>
      </c>
      <c r="AU131" s="233" t="s">
        <v>79</v>
      </c>
      <c r="AV131" s="13" t="s">
        <v>79</v>
      </c>
      <c r="AW131" s="13" t="s">
        <v>31</v>
      </c>
      <c r="AX131" s="13" t="s">
        <v>69</v>
      </c>
      <c r="AY131" s="233" t="s">
        <v>121</v>
      </c>
    </row>
    <row r="132" s="13" customFormat="1">
      <c r="A132" s="13"/>
      <c r="B132" s="222"/>
      <c r="C132" s="223"/>
      <c r="D132" s="224" t="s">
        <v>137</v>
      </c>
      <c r="E132" s="225" t="s">
        <v>19</v>
      </c>
      <c r="F132" s="226" t="s">
        <v>474</v>
      </c>
      <c r="G132" s="223"/>
      <c r="H132" s="227">
        <v>10</v>
      </c>
      <c r="I132" s="228"/>
      <c r="J132" s="223"/>
      <c r="K132" s="223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137</v>
      </c>
      <c r="AU132" s="233" t="s">
        <v>79</v>
      </c>
      <c r="AV132" s="13" t="s">
        <v>79</v>
      </c>
      <c r="AW132" s="13" t="s">
        <v>31</v>
      </c>
      <c r="AX132" s="13" t="s">
        <v>69</v>
      </c>
      <c r="AY132" s="233" t="s">
        <v>121</v>
      </c>
    </row>
    <row r="133" s="13" customFormat="1">
      <c r="A133" s="13"/>
      <c r="B133" s="222"/>
      <c r="C133" s="223"/>
      <c r="D133" s="224" t="s">
        <v>137</v>
      </c>
      <c r="E133" s="225" t="s">
        <v>19</v>
      </c>
      <c r="F133" s="226" t="s">
        <v>475</v>
      </c>
      <c r="G133" s="223"/>
      <c r="H133" s="227">
        <v>10</v>
      </c>
      <c r="I133" s="228"/>
      <c r="J133" s="223"/>
      <c r="K133" s="223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137</v>
      </c>
      <c r="AU133" s="233" t="s">
        <v>79</v>
      </c>
      <c r="AV133" s="13" t="s">
        <v>79</v>
      </c>
      <c r="AW133" s="13" t="s">
        <v>31</v>
      </c>
      <c r="AX133" s="13" t="s">
        <v>69</v>
      </c>
      <c r="AY133" s="233" t="s">
        <v>121</v>
      </c>
    </row>
    <row r="134" s="13" customFormat="1">
      <c r="A134" s="13"/>
      <c r="B134" s="222"/>
      <c r="C134" s="223"/>
      <c r="D134" s="224" t="s">
        <v>137</v>
      </c>
      <c r="E134" s="225" t="s">
        <v>19</v>
      </c>
      <c r="F134" s="226" t="s">
        <v>476</v>
      </c>
      <c r="G134" s="223"/>
      <c r="H134" s="227">
        <v>4</v>
      </c>
      <c r="I134" s="228"/>
      <c r="J134" s="223"/>
      <c r="K134" s="223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137</v>
      </c>
      <c r="AU134" s="233" t="s">
        <v>79</v>
      </c>
      <c r="AV134" s="13" t="s">
        <v>79</v>
      </c>
      <c r="AW134" s="13" t="s">
        <v>31</v>
      </c>
      <c r="AX134" s="13" t="s">
        <v>69</v>
      </c>
      <c r="AY134" s="233" t="s">
        <v>121</v>
      </c>
    </row>
    <row r="135" s="14" customFormat="1">
      <c r="A135" s="14"/>
      <c r="B135" s="234"/>
      <c r="C135" s="235"/>
      <c r="D135" s="224" t="s">
        <v>137</v>
      </c>
      <c r="E135" s="236" t="s">
        <v>19</v>
      </c>
      <c r="F135" s="237" t="s">
        <v>140</v>
      </c>
      <c r="G135" s="235"/>
      <c r="H135" s="238">
        <v>35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137</v>
      </c>
      <c r="AU135" s="244" t="s">
        <v>79</v>
      </c>
      <c r="AV135" s="14" t="s">
        <v>128</v>
      </c>
      <c r="AW135" s="14" t="s">
        <v>31</v>
      </c>
      <c r="AX135" s="14" t="s">
        <v>77</v>
      </c>
      <c r="AY135" s="244" t="s">
        <v>121</v>
      </c>
    </row>
    <row r="136" s="2" customFormat="1" ht="16.5" customHeight="1">
      <c r="A136" s="38"/>
      <c r="B136" s="39"/>
      <c r="C136" s="204" t="s">
        <v>8</v>
      </c>
      <c r="D136" s="204" t="s">
        <v>123</v>
      </c>
      <c r="E136" s="205" t="s">
        <v>477</v>
      </c>
      <c r="F136" s="206" t="s">
        <v>478</v>
      </c>
      <c r="G136" s="207" t="s">
        <v>414</v>
      </c>
      <c r="H136" s="208">
        <v>60</v>
      </c>
      <c r="I136" s="209"/>
      <c r="J136" s="210">
        <f>ROUND(I136*H136,2)</f>
        <v>0</v>
      </c>
      <c r="K136" s="206" t="s">
        <v>127</v>
      </c>
      <c r="L136" s="44"/>
      <c r="M136" s="211" t="s">
        <v>19</v>
      </c>
      <c r="N136" s="212" t="s">
        <v>40</v>
      </c>
      <c r="O136" s="84"/>
      <c r="P136" s="213">
        <f>O136*H136</f>
        <v>0</v>
      </c>
      <c r="Q136" s="213">
        <v>6.0000000000000002E-05</v>
      </c>
      <c r="R136" s="213">
        <f>Q136*H136</f>
        <v>0.0035999999999999999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128</v>
      </c>
      <c r="AT136" s="215" t="s">
        <v>123</v>
      </c>
      <c r="AU136" s="215" t="s">
        <v>79</v>
      </c>
      <c r="AY136" s="17" t="s">
        <v>121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77</v>
      </c>
      <c r="BK136" s="216">
        <f>ROUND(I136*H136,2)</f>
        <v>0</v>
      </c>
      <c r="BL136" s="17" t="s">
        <v>128</v>
      </c>
      <c r="BM136" s="215" t="s">
        <v>479</v>
      </c>
    </row>
    <row r="137" s="2" customFormat="1">
      <c r="A137" s="38"/>
      <c r="B137" s="39"/>
      <c r="C137" s="40"/>
      <c r="D137" s="217" t="s">
        <v>130</v>
      </c>
      <c r="E137" s="40"/>
      <c r="F137" s="218" t="s">
        <v>480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130</v>
      </c>
      <c r="AU137" s="17" t="s">
        <v>79</v>
      </c>
    </row>
    <row r="138" s="2" customFormat="1">
      <c r="A138" s="38"/>
      <c r="B138" s="39"/>
      <c r="C138" s="40"/>
      <c r="D138" s="224" t="s">
        <v>156</v>
      </c>
      <c r="E138" s="40"/>
      <c r="F138" s="245" t="s">
        <v>481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156</v>
      </c>
      <c r="AU138" s="17" t="s">
        <v>79</v>
      </c>
    </row>
    <row r="139" s="2" customFormat="1" ht="16.5" customHeight="1">
      <c r="A139" s="38"/>
      <c r="B139" s="39"/>
      <c r="C139" s="246" t="s">
        <v>223</v>
      </c>
      <c r="D139" s="246" t="s">
        <v>175</v>
      </c>
      <c r="E139" s="247" t="s">
        <v>482</v>
      </c>
      <c r="F139" s="248" t="s">
        <v>483</v>
      </c>
      <c r="G139" s="249" t="s">
        <v>414</v>
      </c>
      <c r="H139" s="250">
        <v>180</v>
      </c>
      <c r="I139" s="251"/>
      <c r="J139" s="252">
        <f>ROUND(I139*H139,2)</f>
        <v>0</v>
      </c>
      <c r="K139" s="248" t="s">
        <v>127</v>
      </c>
      <c r="L139" s="253"/>
      <c r="M139" s="254" t="s">
        <v>19</v>
      </c>
      <c r="N139" s="255" t="s">
        <v>40</v>
      </c>
      <c r="O139" s="84"/>
      <c r="P139" s="213">
        <f>O139*H139</f>
        <v>0</v>
      </c>
      <c r="Q139" s="213">
        <v>0.0058999999999999999</v>
      </c>
      <c r="R139" s="213">
        <f>Q139*H139</f>
        <v>1.0620000000000001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174</v>
      </c>
      <c r="AT139" s="215" t="s">
        <v>175</v>
      </c>
      <c r="AU139" s="215" t="s">
        <v>79</v>
      </c>
      <c r="AY139" s="17" t="s">
        <v>121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77</v>
      </c>
      <c r="BK139" s="216">
        <f>ROUND(I139*H139,2)</f>
        <v>0</v>
      </c>
      <c r="BL139" s="17" t="s">
        <v>128</v>
      </c>
      <c r="BM139" s="215" t="s">
        <v>484</v>
      </c>
    </row>
    <row r="140" s="13" customFormat="1">
      <c r="A140" s="13"/>
      <c r="B140" s="222"/>
      <c r="C140" s="223"/>
      <c r="D140" s="224" t="s">
        <v>137</v>
      </c>
      <c r="E140" s="225" t="s">
        <v>19</v>
      </c>
      <c r="F140" s="226" t="s">
        <v>485</v>
      </c>
      <c r="G140" s="223"/>
      <c r="H140" s="227">
        <v>180</v>
      </c>
      <c r="I140" s="228"/>
      <c r="J140" s="223"/>
      <c r="K140" s="223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137</v>
      </c>
      <c r="AU140" s="233" t="s">
        <v>79</v>
      </c>
      <c r="AV140" s="13" t="s">
        <v>79</v>
      </c>
      <c r="AW140" s="13" t="s">
        <v>31</v>
      </c>
      <c r="AX140" s="13" t="s">
        <v>69</v>
      </c>
      <c r="AY140" s="233" t="s">
        <v>121</v>
      </c>
    </row>
    <row r="141" s="14" customFormat="1">
      <c r="A141" s="14"/>
      <c r="B141" s="234"/>
      <c r="C141" s="235"/>
      <c r="D141" s="224" t="s">
        <v>137</v>
      </c>
      <c r="E141" s="236" t="s">
        <v>19</v>
      </c>
      <c r="F141" s="237" t="s">
        <v>140</v>
      </c>
      <c r="G141" s="235"/>
      <c r="H141" s="238">
        <v>180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137</v>
      </c>
      <c r="AU141" s="244" t="s">
        <v>79</v>
      </c>
      <c r="AV141" s="14" t="s">
        <v>128</v>
      </c>
      <c r="AW141" s="14" t="s">
        <v>31</v>
      </c>
      <c r="AX141" s="14" t="s">
        <v>77</v>
      </c>
      <c r="AY141" s="244" t="s">
        <v>121</v>
      </c>
    </row>
    <row r="142" s="2" customFormat="1" ht="16.5" customHeight="1">
      <c r="A142" s="38"/>
      <c r="B142" s="39"/>
      <c r="C142" s="246" t="s">
        <v>229</v>
      </c>
      <c r="D142" s="246" t="s">
        <v>175</v>
      </c>
      <c r="E142" s="247" t="s">
        <v>486</v>
      </c>
      <c r="F142" s="248" t="s">
        <v>487</v>
      </c>
      <c r="G142" s="249" t="s">
        <v>254</v>
      </c>
      <c r="H142" s="250">
        <v>90</v>
      </c>
      <c r="I142" s="251"/>
      <c r="J142" s="252">
        <f>ROUND(I142*H142,2)</f>
        <v>0</v>
      </c>
      <c r="K142" s="248" t="s">
        <v>19</v>
      </c>
      <c r="L142" s="253"/>
      <c r="M142" s="254" t="s">
        <v>19</v>
      </c>
      <c r="N142" s="255" t="s">
        <v>40</v>
      </c>
      <c r="O142" s="84"/>
      <c r="P142" s="213">
        <f>O142*H142</f>
        <v>0</v>
      </c>
      <c r="Q142" s="213">
        <v>0.0015</v>
      </c>
      <c r="R142" s="213">
        <f>Q142*H142</f>
        <v>0.13500000000000001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174</v>
      </c>
      <c r="AT142" s="215" t="s">
        <v>175</v>
      </c>
      <c r="AU142" s="215" t="s">
        <v>79</v>
      </c>
      <c r="AY142" s="17" t="s">
        <v>121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77</v>
      </c>
      <c r="BK142" s="216">
        <f>ROUND(I142*H142,2)</f>
        <v>0</v>
      </c>
      <c r="BL142" s="17" t="s">
        <v>128</v>
      </c>
      <c r="BM142" s="215" t="s">
        <v>488</v>
      </c>
    </row>
    <row r="143" s="2" customFormat="1">
      <c r="A143" s="38"/>
      <c r="B143" s="39"/>
      <c r="C143" s="40"/>
      <c r="D143" s="224" t="s">
        <v>156</v>
      </c>
      <c r="E143" s="40"/>
      <c r="F143" s="245" t="s">
        <v>489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156</v>
      </c>
      <c r="AU143" s="17" t="s">
        <v>79</v>
      </c>
    </row>
    <row r="144" s="13" customFormat="1">
      <c r="A144" s="13"/>
      <c r="B144" s="222"/>
      <c r="C144" s="223"/>
      <c r="D144" s="224" t="s">
        <v>137</v>
      </c>
      <c r="E144" s="225" t="s">
        <v>19</v>
      </c>
      <c r="F144" s="226" t="s">
        <v>490</v>
      </c>
      <c r="G144" s="223"/>
      <c r="H144" s="227">
        <v>90</v>
      </c>
      <c r="I144" s="228"/>
      <c r="J144" s="223"/>
      <c r="K144" s="223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137</v>
      </c>
      <c r="AU144" s="233" t="s">
        <v>79</v>
      </c>
      <c r="AV144" s="13" t="s">
        <v>79</v>
      </c>
      <c r="AW144" s="13" t="s">
        <v>31</v>
      </c>
      <c r="AX144" s="13" t="s">
        <v>77</v>
      </c>
      <c r="AY144" s="233" t="s">
        <v>121</v>
      </c>
    </row>
    <row r="145" s="2" customFormat="1" ht="16.5" customHeight="1">
      <c r="A145" s="38"/>
      <c r="B145" s="39"/>
      <c r="C145" s="204" t="s">
        <v>235</v>
      </c>
      <c r="D145" s="204" t="s">
        <v>123</v>
      </c>
      <c r="E145" s="205" t="s">
        <v>491</v>
      </c>
      <c r="F145" s="206" t="s">
        <v>492</v>
      </c>
      <c r="G145" s="207" t="s">
        <v>126</v>
      </c>
      <c r="H145" s="208">
        <v>60</v>
      </c>
      <c r="I145" s="209"/>
      <c r="J145" s="210">
        <f>ROUND(I145*H145,2)</f>
        <v>0</v>
      </c>
      <c r="K145" s="206" t="s">
        <v>127</v>
      </c>
      <c r="L145" s="44"/>
      <c r="M145" s="211" t="s">
        <v>19</v>
      </c>
      <c r="N145" s="212" t="s">
        <v>40</v>
      </c>
      <c r="O145" s="84"/>
      <c r="P145" s="213">
        <f>O145*H145</f>
        <v>0</v>
      </c>
      <c r="Q145" s="213">
        <v>3.0000000000000001E-05</v>
      </c>
      <c r="R145" s="213">
        <f>Q145*H145</f>
        <v>0.0018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128</v>
      </c>
      <c r="AT145" s="215" t="s">
        <v>123</v>
      </c>
      <c r="AU145" s="215" t="s">
        <v>79</v>
      </c>
      <c r="AY145" s="17" t="s">
        <v>121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77</v>
      </c>
      <c r="BK145" s="216">
        <f>ROUND(I145*H145,2)</f>
        <v>0</v>
      </c>
      <c r="BL145" s="17" t="s">
        <v>128</v>
      </c>
      <c r="BM145" s="215" t="s">
        <v>493</v>
      </c>
    </row>
    <row r="146" s="2" customFormat="1">
      <c r="A146" s="38"/>
      <c r="B146" s="39"/>
      <c r="C146" s="40"/>
      <c r="D146" s="217" t="s">
        <v>130</v>
      </c>
      <c r="E146" s="40"/>
      <c r="F146" s="218" t="s">
        <v>494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130</v>
      </c>
      <c r="AU146" s="17" t="s">
        <v>79</v>
      </c>
    </row>
    <row r="147" s="2" customFormat="1" ht="16.5" customHeight="1">
      <c r="A147" s="38"/>
      <c r="B147" s="39"/>
      <c r="C147" s="246" t="s">
        <v>240</v>
      </c>
      <c r="D147" s="246" t="s">
        <v>175</v>
      </c>
      <c r="E147" s="247" t="s">
        <v>495</v>
      </c>
      <c r="F147" s="248" t="s">
        <v>496</v>
      </c>
      <c r="G147" s="249" t="s">
        <v>126</v>
      </c>
      <c r="H147" s="250">
        <v>72</v>
      </c>
      <c r="I147" s="251"/>
      <c r="J147" s="252">
        <f>ROUND(I147*H147,2)</f>
        <v>0</v>
      </c>
      <c r="K147" s="248" t="s">
        <v>127</v>
      </c>
      <c r="L147" s="253"/>
      <c r="M147" s="254" t="s">
        <v>19</v>
      </c>
      <c r="N147" s="255" t="s">
        <v>40</v>
      </c>
      <c r="O147" s="84"/>
      <c r="P147" s="213">
        <f>O147*H147</f>
        <v>0</v>
      </c>
      <c r="Q147" s="213">
        <v>0.00050000000000000001</v>
      </c>
      <c r="R147" s="213">
        <f>Q147*H147</f>
        <v>0.036000000000000004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174</v>
      </c>
      <c r="AT147" s="215" t="s">
        <v>175</v>
      </c>
      <c r="AU147" s="215" t="s">
        <v>79</v>
      </c>
      <c r="AY147" s="17" t="s">
        <v>121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77</v>
      </c>
      <c r="BK147" s="216">
        <f>ROUND(I147*H147,2)</f>
        <v>0</v>
      </c>
      <c r="BL147" s="17" t="s">
        <v>128</v>
      </c>
      <c r="BM147" s="215" t="s">
        <v>497</v>
      </c>
    </row>
    <row r="148" s="2" customFormat="1">
      <c r="A148" s="38"/>
      <c r="B148" s="39"/>
      <c r="C148" s="40"/>
      <c r="D148" s="224" t="s">
        <v>156</v>
      </c>
      <c r="E148" s="40"/>
      <c r="F148" s="245" t="s">
        <v>498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156</v>
      </c>
      <c r="AU148" s="17" t="s">
        <v>79</v>
      </c>
    </row>
    <row r="149" s="13" customFormat="1">
      <c r="A149" s="13"/>
      <c r="B149" s="222"/>
      <c r="C149" s="223"/>
      <c r="D149" s="224" t="s">
        <v>137</v>
      </c>
      <c r="E149" s="225" t="s">
        <v>19</v>
      </c>
      <c r="F149" s="226" t="s">
        <v>499</v>
      </c>
      <c r="G149" s="223"/>
      <c r="H149" s="227">
        <v>72</v>
      </c>
      <c r="I149" s="228"/>
      <c r="J149" s="223"/>
      <c r="K149" s="223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137</v>
      </c>
      <c r="AU149" s="233" t="s">
        <v>79</v>
      </c>
      <c r="AV149" s="13" t="s">
        <v>79</v>
      </c>
      <c r="AW149" s="13" t="s">
        <v>31</v>
      </c>
      <c r="AX149" s="13" t="s">
        <v>77</v>
      </c>
      <c r="AY149" s="233" t="s">
        <v>121</v>
      </c>
    </row>
    <row r="150" s="2" customFormat="1" ht="16.5" customHeight="1">
      <c r="A150" s="38"/>
      <c r="B150" s="39"/>
      <c r="C150" s="204" t="s">
        <v>246</v>
      </c>
      <c r="D150" s="204" t="s">
        <v>123</v>
      </c>
      <c r="E150" s="205" t="s">
        <v>500</v>
      </c>
      <c r="F150" s="206" t="s">
        <v>501</v>
      </c>
      <c r="G150" s="207" t="s">
        <v>414</v>
      </c>
      <c r="H150" s="208">
        <v>60</v>
      </c>
      <c r="I150" s="209"/>
      <c r="J150" s="210">
        <f>ROUND(I150*H150,2)</f>
        <v>0</v>
      </c>
      <c r="K150" s="206" t="s">
        <v>127</v>
      </c>
      <c r="L150" s="44"/>
      <c r="M150" s="211" t="s">
        <v>19</v>
      </c>
      <c r="N150" s="212" t="s">
        <v>40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128</v>
      </c>
      <c r="AT150" s="215" t="s">
        <v>123</v>
      </c>
      <c r="AU150" s="215" t="s">
        <v>79</v>
      </c>
      <c r="AY150" s="17" t="s">
        <v>121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77</v>
      </c>
      <c r="BK150" s="216">
        <f>ROUND(I150*H150,2)</f>
        <v>0</v>
      </c>
      <c r="BL150" s="17" t="s">
        <v>128</v>
      </c>
      <c r="BM150" s="215" t="s">
        <v>502</v>
      </c>
    </row>
    <row r="151" s="2" customFormat="1">
      <c r="A151" s="38"/>
      <c r="B151" s="39"/>
      <c r="C151" s="40"/>
      <c r="D151" s="217" t="s">
        <v>130</v>
      </c>
      <c r="E151" s="40"/>
      <c r="F151" s="218" t="s">
        <v>503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130</v>
      </c>
      <c r="AU151" s="17" t="s">
        <v>79</v>
      </c>
    </row>
    <row r="152" s="2" customFormat="1">
      <c r="A152" s="38"/>
      <c r="B152" s="39"/>
      <c r="C152" s="40"/>
      <c r="D152" s="224" t="s">
        <v>156</v>
      </c>
      <c r="E152" s="40"/>
      <c r="F152" s="245" t="s">
        <v>504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156</v>
      </c>
      <c r="AU152" s="17" t="s">
        <v>79</v>
      </c>
    </row>
    <row r="153" s="2" customFormat="1" ht="16.5" customHeight="1">
      <c r="A153" s="38"/>
      <c r="B153" s="39"/>
      <c r="C153" s="246" t="s">
        <v>7</v>
      </c>
      <c r="D153" s="246" t="s">
        <v>175</v>
      </c>
      <c r="E153" s="247" t="s">
        <v>505</v>
      </c>
      <c r="F153" s="248" t="s">
        <v>506</v>
      </c>
      <c r="G153" s="249" t="s">
        <v>178</v>
      </c>
      <c r="H153" s="250">
        <v>1.8</v>
      </c>
      <c r="I153" s="251"/>
      <c r="J153" s="252">
        <f>ROUND(I153*H153,2)</f>
        <v>0</v>
      </c>
      <c r="K153" s="248" t="s">
        <v>127</v>
      </c>
      <c r="L153" s="253"/>
      <c r="M153" s="254" t="s">
        <v>19</v>
      </c>
      <c r="N153" s="255" t="s">
        <v>40</v>
      </c>
      <c r="O153" s="84"/>
      <c r="P153" s="213">
        <f>O153*H153</f>
        <v>0</v>
      </c>
      <c r="Q153" s="213">
        <v>0.001</v>
      </c>
      <c r="R153" s="213">
        <f>Q153*H153</f>
        <v>0.0018000000000000002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174</v>
      </c>
      <c r="AT153" s="215" t="s">
        <v>175</v>
      </c>
      <c r="AU153" s="215" t="s">
        <v>79</v>
      </c>
      <c r="AY153" s="17" t="s">
        <v>121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77</v>
      </c>
      <c r="BK153" s="216">
        <f>ROUND(I153*H153,2)</f>
        <v>0</v>
      </c>
      <c r="BL153" s="17" t="s">
        <v>128</v>
      </c>
      <c r="BM153" s="215" t="s">
        <v>507</v>
      </c>
    </row>
    <row r="154" s="2" customFormat="1">
      <c r="A154" s="38"/>
      <c r="B154" s="39"/>
      <c r="C154" s="40"/>
      <c r="D154" s="224" t="s">
        <v>156</v>
      </c>
      <c r="E154" s="40"/>
      <c r="F154" s="245" t="s">
        <v>504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156</v>
      </c>
      <c r="AU154" s="17" t="s">
        <v>79</v>
      </c>
    </row>
    <row r="155" s="13" customFormat="1">
      <c r="A155" s="13"/>
      <c r="B155" s="222"/>
      <c r="C155" s="223"/>
      <c r="D155" s="224" t="s">
        <v>137</v>
      </c>
      <c r="E155" s="225" t="s">
        <v>19</v>
      </c>
      <c r="F155" s="226" t="s">
        <v>508</v>
      </c>
      <c r="G155" s="223"/>
      <c r="H155" s="227">
        <v>1.8</v>
      </c>
      <c r="I155" s="228"/>
      <c r="J155" s="223"/>
      <c r="K155" s="223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137</v>
      </c>
      <c r="AU155" s="233" t="s">
        <v>79</v>
      </c>
      <c r="AV155" s="13" t="s">
        <v>79</v>
      </c>
      <c r="AW155" s="13" t="s">
        <v>31</v>
      </c>
      <c r="AX155" s="13" t="s">
        <v>69</v>
      </c>
      <c r="AY155" s="233" t="s">
        <v>121</v>
      </c>
    </row>
    <row r="156" s="14" customFormat="1">
      <c r="A156" s="14"/>
      <c r="B156" s="234"/>
      <c r="C156" s="235"/>
      <c r="D156" s="224" t="s">
        <v>137</v>
      </c>
      <c r="E156" s="236" t="s">
        <v>19</v>
      </c>
      <c r="F156" s="237" t="s">
        <v>140</v>
      </c>
      <c r="G156" s="235"/>
      <c r="H156" s="238">
        <v>1.8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137</v>
      </c>
      <c r="AU156" s="244" t="s">
        <v>79</v>
      </c>
      <c r="AV156" s="14" t="s">
        <v>128</v>
      </c>
      <c r="AW156" s="14" t="s">
        <v>31</v>
      </c>
      <c r="AX156" s="14" t="s">
        <v>77</v>
      </c>
      <c r="AY156" s="244" t="s">
        <v>121</v>
      </c>
    </row>
    <row r="157" s="2" customFormat="1" ht="16.5" customHeight="1">
      <c r="A157" s="38"/>
      <c r="B157" s="39"/>
      <c r="C157" s="204" t="s">
        <v>260</v>
      </c>
      <c r="D157" s="204" t="s">
        <v>123</v>
      </c>
      <c r="E157" s="205" t="s">
        <v>509</v>
      </c>
      <c r="F157" s="206" t="s">
        <v>510</v>
      </c>
      <c r="G157" s="207" t="s">
        <v>414</v>
      </c>
      <c r="H157" s="208">
        <v>60</v>
      </c>
      <c r="I157" s="209"/>
      <c r="J157" s="210">
        <f>ROUND(I157*H157,2)</f>
        <v>0</v>
      </c>
      <c r="K157" s="206" t="s">
        <v>19</v>
      </c>
      <c r="L157" s="44"/>
      <c r="M157" s="211" t="s">
        <v>19</v>
      </c>
      <c r="N157" s="212" t="s">
        <v>40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128</v>
      </c>
      <c r="AT157" s="215" t="s">
        <v>123</v>
      </c>
      <c r="AU157" s="215" t="s">
        <v>79</v>
      </c>
      <c r="AY157" s="17" t="s">
        <v>121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77</v>
      </c>
      <c r="BK157" s="216">
        <f>ROUND(I157*H157,2)</f>
        <v>0</v>
      </c>
      <c r="BL157" s="17" t="s">
        <v>128</v>
      </c>
      <c r="BM157" s="215" t="s">
        <v>511</v>
      </c>
    </row>
    <row r="158" s="2" customFormat="1" ht="16.5" customHeight="1">
      <c r="A158" s="38"/>
      <c r="B158" s="39"/>
      <c r="C158" s="246" t="s">
        <v>264</v>
      </c>
      <c r="D158" s="246" t="s">
        <v>175</v>
      </c>
      <c r="E158" s="247" t="s">
        <v>512</v>
      </c>
      <c r="F158" s="248" t="s">
        <v>513</v>
      </c>
      <c r="G158" s="249" t="s">
        <v>178</v>
      </c>
      <c r="H158" s="250">
        <v>0.29999999999999999</v>
      </c>
      <c r="I158" s="251"/>
      <c r="J158" s="252">
        <f>ROUND(I158*H158,2)</f>
        <v>0</v>
      </c>
      <c r="K158" s="248" t="s">
        <v>19</v>
      </c>
      <c r="L158" s="253"/>
      <c r="M158" s="254" t="s">
        <v>19</v>
      </c>
      <c r="N158" s="255" t="s">
        <v>40</v>
      </c>
      <c r="O158" s="84"/>
      <c r="P158" s="213">
        <f>O158*H158</f>
        <v>0</v>
      </c>
      <c r="Q158" s="213">
        <v>0.22</v>
      </c>
      <c r="R158" s="213">
        <f>Q158*H158</f>
        <v>0.066000000000000003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174</v>
      </c>
      <c r="AT158" s="215" t="s">
        <v>175</v>
      </c>
      <c r="AU158" s="215" t="s">
        <v>79</v>
      </c>
      <c r="AY158" s="17" t="s">
        <v>121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77</v>
      </c>
      <c r="BK158" s="216">
        <f>ROUND(I158*H158,2)</f>
        <v>0</v>
      </c>
      <c r="BL158" s="17" t="s">
        <v>128</v>
      </c>
      <c r="BM158" s="215" t="s">
        <v>514</v>
      </c>
    </row>
    <row r="159" s="2" customFormat="1">
      <c r="A159" s="38"/>
      <c r="B159" s="39"/>
      <c r="C159" s="40"/>
      <c r="D159" s="224" t="s">
        <v>156</v>
      </c>
      <c r="E159" s="40"/>
      <c r="F159" s="245" t="s">
        <v>515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156</v>
      </c>
      <c r="AU159" s="17" t="s">
        <v>79</v>
      </c>
    </row>
    <row r="160" s="13" customFormat="1">
      <c r="A160" s="13"/>
      <c r="B160" s="222"/>
      <c r="C160" s="223"/>
      <c r="D160" s="224" t="s">
        <v>137</v>
      </c>
      <c r="E160" s="225" t="s">
        <v>19</v>
      </c>
      <c r="F160" s="226" t="s">
        <v>516</v>
      </c>
      <c r="G160" s="223"/>
      <c r="H160" s="227">
        <v>0.29999999999999999</v>
      </c>
      <c r="I160" s="228"/>
      <c r="J160" s="223"/>
      <c r="K160" s="223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137</v>
      </c>
      <c r="AU160" s="233" t="s">
        <v>79</v>
      </c>
      <c r="AV160" s="13" t="s">
        <v>79</v>
      </c>
      <c r="AW160" s="13" t="s">
        <v>31</v>
      </c>
      <c r="AX160" s="13" t="s">
        <v>77</v>
      </c>
      <c r="AY160" s="233" t="s">
        <v>121</v>
      </c>
    </row>
    <row r="161" s="2" customFormat="1" ht="16.5" customHeight="1">
      <c r="A161" s="38"/>
      <c r="B161" s="39"/>
      <c r="C161" s="204" t="s">
        <v>270</v>
      </c>
      <c r="D161" s="204" t="s">
        <v>123</v>
      </c>
      <c r="E161" s="205" t="s">
        <v>517</v>
      </c>
      <c r="F161" s="206" t="s">
        <v>518</v>
      </c>
      <c r="G161" s="207" t="s">
        <v>126</v>
      </c>
      <c r="H161" s="208">
        <v>60</v>
      </c>
      <c r="I161" s="209"/>
      <c r="J161" s="210">
        <f>ROUND(I161*H161,2)</f>
        <v>0</v>
      </c>
      <c r="K161" s="206" t="s">
        <v>127</v>
      </c>
      <c r="L161" s="44"/>
      <c r="M161" s="211" t="s">
        <v>19</v>
      </c>
      <c r="N161" s="212" t="s">
        <v>40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128</v>
      </c>
      <c r="AT161" s="215" t="s">
        <v>123</v>
      </c>
      <c r="AU161" s="215" t="s">
        <v>79</v>
      </c>
      <c r="AY161" s="17" t="s">
        <v>121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77</v>
      </c>
      <c r="BK161" s="216">
        <f>ROUND(I161*H161,2)</f>
        <v>0</v>
      </c>
      <c r="BL161" s="17" t="s">
        <v>128</v>
      </c>
      <c r="BM161" s="215" t="s">
        <v>519</v>
      </c>
    </row>
    <row r="162" s="2" customFormat="1">
      <c r="A162" s="38"/>
      <c r="B162" s="39"/>
      <c r="C162" s="40"/>
      <c r="D162" s="217" t="s">
        <v>130</v>
      </c>
      <c r="E162" s="40"/>
      <c r="F162" s="218" t="s">
        <v>520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130</v>
      </c>
      <c r="AU162" s="17" t="s">
        <v>79</v>
      </c>
    </row>
    <row r="163" s="2" customFormat="1">
      <c r="A163" s="38"/>
      <c r="B163" s="39"/>
      <c r="C163" s="40"/>
      <c r="D163" s="224" t="s">
        <v>156</v>
      </c>
      <c r="E163" s="40"/>
      <c r="F163" s="245" t="s">
        <v>521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156</v>
      </c>
      <c r="AU163" s="17" t="s">
        <v>79</v>
      </c>
    </row>
    <row r="164" s="13" customFormat="1">
      <c r="A164" s="13"/>
      <c r="B164" s="222"/>
      <c r="C164" s="223"/>
      <c r="D164" s="224" t="s">
        <v>137</v>
      </c>
      <c r="E164" s="225" t="s">
        <v>19</v>
      </c>
      <c r="F164" s="226" t="s">
        <v>522</v>
      </c>
      <c r="G164" s="223"/>
      <c r="H164" s="227">
        <v>60</v>
      </c>
      <c r="I164" s="228"/>
      <c r="J164" s="223"/>
      <c r="K164" s="223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137</v>
      </c>
      <c r="AU164" s="233" t="s">
        <v>79</v>
      </c>
      <c r="AV164" s="13" t="s">
        <v>79</v>
      </c>
      <c r="AW164" s="13" t="s">
        <v>31</v>
      </c>
      <c r="AX164" s="13" t="s">
        <v>77</v>
      </c>
      <c r="AY164" s="233" t="s">
        <v>121</v>
      </c>
    </row>
    <row r="165" s="2" customFormat="1" ht="16.5" customHeight="1">
      <c r="A165" s="38"/>
      <c r="B165" s="39"/>
      <c r="C165" s="246" t="s">
        <v>276</v>
      </c>
      <c r="D165" s="246" t="s">
        <v>175</v>
      </c>
      <c r="E165" s="247" t="s">
        <v>523</v>
      </c>
      <c r="F165" s="248" t="s">
        <v>524</v>
      </c>
      <c r="G165" s="249" t="s">
        <v>134</v>
      </c>
      <c r="H165" s="250">
        <v>6</v>
      </c>
      <c r="I165" s="251"/>
      <c r="J165" s="252">
        <f>ROUND(I165*H165,2)</f>
        <v>0</v>
      </c>
      <c r="K165" s="248" t="s">
        <v>127</v>
      </c>
      <c r="L165" s="253"/>
      <c r="M165" s="254" t="s">
        <v>19</v>
      </c>
      <c r="N165" s="255" t="s">
        <v>40</v>
      </c>
      <c r="O165" s="84"/>
      <c r="P165" s="213">
        <f>O165*H165</f>
        <v>0</v>
      </c>
      <c r="Q165" s="213">
        <v>0.20000000000000001</v>
      </c>
      <c r="R165" s="213">
        <f>Q165*H165</f>
        <v>1.2000000000000002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174</v>
      </c>
      <c r="AT165" s="215" t="s">
        <v>175</v>
      </c>
      <c r="AU165" s="215" t="s">
        <v>79</v>
      </c>
      <c r="AY165" s="17" t="s">
        <v>121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77</v>
      </c>
      <c r="BK165" s="216">
        <f>ROUND(I165*H165,2)</f>
        <v>0</v>
      </c>
      <c r="BL165" s="17" t="s">
        <v>128</v>
      </c>
      <c r="BM165" s="215" t="s">
        <v>525</v>
      </c>
    </row>
    <row r="166" s="13" customFormat="1">
      <c r="A166" s="13"/>
      <c r="B166" s="222"/>
      <c r="C166" s="223"/>
      <c r="D166" s="224" t="s">
        <v>137</v>
      </c>
      <c r="E166" s="223"/>
      <c r="F166" s="226" t="s">
        <v>526</v>
      </c>
      <c r="G166" s="223"/>
      <c r="H166" s="227">
        <v>6</v>
      </c>
      <c r="I166" s="228"/>
      <c r="J166" s="223"/>
      <c r="K166" s="223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137</v>
      </c>
      <c r="AU166" s="233" t="s">
        <v>79</v>
      </c>
      <c r="AV166" s="13" t="s">
        <v>79</v>
      </c>
      <c r="AW166" s="13" t="s">
        <v>4</v>
      </c>
      <c r="AX166" s="13" t="s">
        <v>77</v>
      </c>
      <c r="AY166" s="233" t="s">
        <v>121</v>
      </c>
    </row>
    <row r="167" s="2" customFormat="1" ht="16.5" customHeight="1">
      <c r="A167" s="38"/>
      <c r="B167" s="39"/>
      <c r="C167" s="204" t="s">
        <v>282</v>
      </c>
      <c r="D167" s="204" t="s">
        <v>123</v>
      </c>
      <c r="E167" s="205" t="s">
        <v>527</v>
      </c>
      <c r="F167" s="206" t="s">
        <v>528</v>
      </c>
      <c r="G167" s="207" t="s">
        <v>134</v>
      </c>
      <c r="H167" s="208">
        <v>1.55</v>
      </c>
      <c r="I167" s="209"/>
      <c r="J167" s="210">
        <f>ROUND(I167*H167,2)</f>
        <v>0</v>
      </c>
      <c r="K167" s="206" t="s">
        <v>127</v>
      </c>
      <c r="L167" s="44"/>
      <c r="M167" s="211" t="s">
        <v>19</v>
      </c>
      <c r="N167" s="212" t="s">
        <v>40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128</v>
      </c>
      <c r="AT167" s="215" t="s">
        <v>123</v>
      </c>
      <c r="AU167" s="215" t="s">
        <v>79</v>
      </c>
      <c r="AY167" s="17" t="s">
        <v>121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77</v>
      </c>
      <c r="BK167" s="216">
        <f>ROUND(I167*H167,2)</f>
        <v>0</v>
      </c>
      <c r="BL167" s="17" t="s">
        <v>128</v>
      </c>
      <c r="BM167" s="215" t="s">
        <v>529</v>
      </c>
    </row>
    <row r="168" s="2" customFormat="1">
      <c r="A168" s="38"/>
      <c r="B168" s="39"/>
      <c r="C168" s="40"/>
      <c r="D168" s="217" t="s">
        <v>130</v>
      </c>
      <c r="E168" s="40"/>
      <c r="F168" s="218" t="s">
        <v>530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130</v>
      </c>
      <c r="AU168" s="17" t="s">
        <v>79</v>
      </c>
    </row>
    <row r="169" s="2" customFormat="1">
      <c r="A169" s="38"/>
      <c r="B169" s="39"/>
      <c r="C169" s="40"/>
      <c r="D169" s="224" t="s">
        <v>156</v>
      </c>
      <c r="E169" s="40"/>
      <c r="F169" s="245" t="s">
        <v>531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156</v>
      </c>
      <c r="AU169" s="17" t="s">
        <v>79</v>
      </c>
    </row>
    <row r="170" s="13" customFormat="1">
      <c r="A170" s="13"/>
      <c r="B170" s="222"/>
      <c r="C170" s="223"/>
      <c r="D170" s="224" t="s">
        <v>137</v>
      </c>
      <c r="E170" s="225" t="s">
        <v>19</v>
      </c>
      <c r="F170" s="226" t="s">
        <v>532</v>
      </c>
      <c r="G170" s="223"/>
      <c r="H170" s="227">
        <v>0.5</v>
      </c>
      <c r="I170" s="228"/>
      <c r="J170" s="223"/>
      <c r="K170" s="223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137</v>
      </c>
      <c r="AU170" s="233" t="s">
        <v>79</v>
      </c>
      <c r="AV170" s="13" t="s">
        <v>79</v>
      </c>
      <c r="AW170" s="13" t="s">
        <v>31</v>
      </c>
      <c r="AX170" s="13" t="s">
        <v>69</v>
      </c>
      <c r="AY170" s="233" t="s">
        <v>121</v>
      </c>
    </row>
    <row r="171" s="13" customFormat="1">
      <c r="A171" s="13"/>
      <c r="B171" s="222"/>
      <c r="C171" s="223"/>
      <c r="D171" s="224" t="s">
        <v>137</v>
      </c>
      <c r="E171" s="225" t="s">
        <v>19</v>
      </c>
      <c r="F171" s="226" t="s">
        <v>533</v>
      </c>
      <c r="G171" s="223"/>
      <c r="H171" s="227">
        <v>1.05</v>
      </c>
      <c r="I171" s="228"/>
      <c r="J171" s="223"/>
      <c r="K171" s="223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137</v>
      </c>
      <c r="AU171" s="233" t="s">
        <v>79</v>
      </c>
      <c r="AV171" s="13" t="s">
        <v>79</v>
      </c>
      <c r="AW171" s="13" t="s">
        <v>31</v>
      </c>
      <c r="AX171" s="13" t="s">
        <v>69</v>
      </c>
      <c r="AY171" s="233" t="s">
        <v>121</v>
      </c>
    </row>
    <row r="172" s="14" customFormat="1">
      <c r="A172" s="14"/>
      <c r="B172" s="234"/>
      <c r="C172" s="235"/>
      <c r="D172" s="224" t="s">
        <v>137</v>
      </c>
      <c r="E172" s="236" t="s">
        <v>19</v>
      </c>
      <c r="F172" s="237" t="s">
        <v>140</v>
      </c>
      <c r="G172" s="235"/>
      <c r="H172" s="238">
        <v>1.55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137</v>
      </c>
      <c r="AU172" s="244" t="s">
        <v>79</v>
      </c>
      <c r="AV172" s="14" t="s">
        <v>128</v>
      </c>
      <c r="AW172" s="14" t="s">
        <v>31</v>
      </c>
      <c r="AX172" s="14" t="s">
        <v>77</v>
      </c>
      <c r="AY172" s="244" t="s">
        <v>121</v>
      </c>
    </row>
    <row r="173" s="2" customFormat="1" ht="16.5" customHeight="1">
      <c r="A173" s="38"/>
      <c r="B173" s="39"/>
      <c r="C173" s="204" t="s">
        <v>291</v>
      </c>
      <c r="D173" s="204" t="s">
        <v>123</v>
      </c>
      <c r="E173" s="205" t="s">
        <v>534</v>
      </c>
      <c r="F173" s="206" t="s">
        <v>535</v>
      </c>
      <c r="G173" s="207" t="s">
        <v>134</v>
      </c>
      <c r="H173" s="208">
        <v>1.55</v>
      </c>
      <c r="I173" s="209"/>
      <c r="J173" s="210">
        <f>ROUND(I173*H173,2)</f>
        <v>0</v>
      </c>
      <c r="K173" s="206" t="s">
        <v>127</v>
      </c>
      <c r="L173" s="44"/>
      <c r="M173" s="211" t="s">
        <v>19</v>
      </c>
      <c r="N173" s="212" t="s">
        <v>40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128</v>
      </c>
      <c r="AT173" s="215" t="s">
        <v>123</v>
      </c>
      <c r="AU173" s="215" t="s">
        <v>79</v>
      </c>
      <c r="AY173" s="17" t="s">
        <v>121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77</v>
      </c>
      <c r="BK173" s="216">
        <f>ROUND(I173*H173,2)</f>
        <v>0</v>
      </c>
      <c r="BL173" s="17" t="s">
        <v>128</v>
      </c>
      <c r="BM173" s="215" t="s">
        <v>536</v>
      </c>
    </row>
    <row r="174" s="2" customFormat="1">
      <c r="A174" s="38"/>
      <c r="B174" s="39"/>
      <c r="C174" s="40"/>
      <c r="D174" s="217" t="s">
        <v>130</v>
      </c>
      <c r="E174" s="40"/>
      <c r="F174" s="218" t="s">
        <v>537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130</v>
      </c>
      <c r="AU174" s="17" t="s">
        <v>79</v>
      </c>
    </row>
    <row r="175" s="2" customFormat="1">
      <c r="A175" s="38"/>
      <c r="B175" s="39"/>
      <c r="C175" s="40"/>
      <c r="D175" s="224" t="s">
        <v>156</v>
      </c>
      <c r="E175" s="40"/>
      <c r="F175" s="245" t="s">
        <v>531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156</v>
      </c>
      <c r="AU175" s="17" t="s">
        <v>79</v>
      </c>
    </row>
    <row r="176" s="2" customFormat="1" ht="16.5" customHeight="1">
      <c r="A176" s="38"/>
      <c r="B176" s="39"/>
      <c r="C176" s="246" t="s">
        <v>300</v>
      </c>
      <c r="D176" s="246" t="s">
        <v>175</v>
      </c>
      <c r="E176" s="247" t="s">
        <v>538</v>
      </c>
      <c r="F176" s="248" t="s">
        <v>539</v>
      </c>
      <c r="G176" s="249" t="s">
        <v>134</v>
      </c>
      <c r="H176" s="250">
        <v>1.55</v>
      </c>
      <c r="I176" s="251"/>
      <c r="J176" s="252">
        <f>ROUND(I176*H176,2)</f>
        <v>0</v>
      </c>
      <c r="K176" s="248" t="s">
        <v>127</v>
      </c>
      <c r="L176" s="253"/>
      <c r="M176" s="254" t="s">
        <v>19</v>
      </c>
      <c r="N176" s="255" t="s">
        <v>40</v>
      </c>
      <c r="O176" s="84"/>
      <c r="P176" s="213">
        <f>O176*H176</f>
        <v>0</v>
      </c>
      <c r="Q176" s="213">
        <v>1</v>
      </c>
      <c r="R176" s="213">
        <f>Q176*H176</f>
        <v>1.55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174</v>
      </c>
      <c r="AT176" s="215" t="s">
        <v>175</v>
      </c>
      <c r="AU176" s="215" t="s">
        <v>79</v>
      </c>
      <c r="AY176" s="17" t="s">
        <v>121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77</v>
      </c>
      <c r="BK176" s="216">
        <f>ROUND(I176*H176,2)</f>
        <v>0</v>
      </c>
      <c r="BL176" s="17" t="s">
        <v>128</v>
      </c>
      <c r="BM176" s="215" t="s">
        <v>540</v>
      </c>
    </row>
    <row r="177" s="2" customFormat="1">
      <c r="A177" s="38"/>
      <c r="B177" s="39"/>
      <c r="C177" s="40"/>
      <c r="D177" s="224" t="s">
        <v>156</v>
      </c>
      <c r="E177" s="40"/>
      <c r="F177" s="245" t="s">
        <v>531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156</v>
      </c>
      <c r="AU177" s="17" t="s">
        <v>79</v>
      </c>
    </row>
    <row r="178" s="2" customFormat="1" ht="21.75" customHeight="1">
      <c r="A178" s="38"/>
      <c r="B178" s="39"/>
      <c r="C178" s="204" t="s">
        <v>308</v>
      </c>
      <c r="D178" s="204" t="s">
        <v>123</v>
      </c>
      <c r="E178" s="205" t="s">
        <v>541</v>
      </c>
      <c r="F178" s="206" t="s">
        <v>542</v>
      </c>
      <c r="G178" s="207" t="s">
        <v>414</v>
      </c>
      <c r="H178" s="208">
        <v>60</v>
      </c>
      <c r="I178" s="209"/>
      <c r="J178" s="210">
        <f>ROUND(I178*H178,2)</f>
        <v>0</v>
      </c>
      <c r="K178" s="206" t="s">
        <v>127</v>
      </c>
      <c r="L178" s="44"/>
      <c r="M178" s="211" t="s">
        <v>19</v>
      </c>
      <c r="N178" s="212" t="s">
        <v>40</v>
      </c>
      <c r="O178" s="84"/>
      <c r="P178" s="213">
        <f>O178*H178</f>
        <v>0</v>
      </c>
      <c r="Q178" s="213">
        <v>0.0020799999999999998</v>
      </c>
      <c r="R178" s="213">
        <f>Q178*H178</f>
        <v>0.12479999999999999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128</v>
      </c>
      <c r="AT178" s="215" t="s">
        <v>123</v>
      </c>
      <c r="AU178" s="215" t="s">
        <v>79</v>
      </c>
      <c r="AY178" s="17" t="s">
        <v>121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77</v>
      </c>
      <c r="BK178" s="216">
        <f>ROUND(I178*H178,2)</f>
        <v>0</v>
      </c>
      <c r="BL178" s="17" t="s">
        <v>128</v>
      </c>
      <c r="BM178" s="215" t="s">
        <v>543</v>
      </c>
    </row>
    <row r="179" s="2" customFormat="1">
      <c r="A179" s="38"/>
      <c r="B179" s="39"/>
      <c r="C179" s="40"/>
      <c r="D179" s="217" t="s">
        <v>130</v>
      </c>
      <c r="E179" s="40"/>
      <c r="F179" s="218" t="s">
        <v>544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130</v>
      </c>
      <c r="AU179" s="17" t="s">
        <v>79</v>
      </c>
    </row>
    <row r="180" s="2" customFormat="1">
      <c r="A180" s="38"/>
      <c r="B180" s="39"/>
      <c r="C180" s="40"/>
      <c r="D180" s="224" t="s">
        <v>156</v>
      </c>
      <c r="E180" s="40"/>
      <c r="F180" s="245" t="s">
        <v>545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156</v>
      </c>
      <c r="AU180" s="17" t="s">
        <v>79</v>
      </c>
    </row>
    <row r="181" s="2" customFormat="1" ht="16.5" customHeight="1">
      <c r="A181" s="38"/>
      <c r="B181" s="39"/>
      <c r="C181" s="204" t="s">
        <v>314</v>
      </c>
      <c r="D181" s="204" t="s">
        <v>123</v>
      </c>
      <c r="E181" s="205" t="s">
        <v>546</v>
      </c>
      <c r="F181" s="206" t="s">
        <v>547</v>
      </c>
      <c r="G181" s="207" t="s">
        <v>414</v>
      </c>
      <c r="H181" s="208">
        <v>3</v>
      </c>
      <c r="I181" s="209"/>
      <c r="J181" s="210">
        <f>ROUND(I181*H181,2)</f>
        <v>0</v>
      </c>
      <c r="K181" s="206" t="s">
        <v>19</v>
      </c>
      <c r="L181" s="44"/>
      <c r="M181" s="211" t="s">
        <v>19</v>
      </c>
      <c r="N181" s="212" t="s">
        <v>40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128</v>
      </c>
      <c r="AT181" s="215" t="s">
        <v>123</v>
      </c>
      <c r="AU181" s="215" t="s">
        <v>79</v>
      </c>
      <c r="AY181" s="17" t="s">
        <v>121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77</v>
      </c>
      <c r="BK181" s="216">
        <f>ROUND(I181*H181,2)</f>
        <v>0</v>
      </c>
      <c r="BL181" s="17" t="s">
        <v>128</v>
      </c>
      <c r="BM181" s="215" t="s">
        <v>548</v>
      </c>
    </row>
    <row r="182" s="2" customFormat="1">
      <c r="A182" s="38"/>
      <c r="B182" s="39"/>
      <c r="C182" s="40"/>
      <c r="D182" s="224" t="s">
        <v>156</v>
      </c>
      <c r="E182" s="40"/>
      <c r="F182" s="245" t="s">
        <v>549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156</v>
      </c>
      <c r="AU182" s="17" t="s">
        <v>79</v>
      </c>
    </row>
    <row r="183" s="12" customFormat="1" ht="22.8" customHeight="1">
      <c r="A183" s="12"/>
      <c r="B183" s="188"/>
      <c r="C183" s="189"/>
      <c r="D183" s="190" t="s">
        <v>68</v>
      </c>
      <c r="E183" s="202" t="s">
        <v>128</v>
      </c>
      <c r="F183" s="202" t="s">
        <v>550</v>
      </c>
      <c r="G183" s="189"/>
      <c r="H183" s="189"/>
      <c r="I183" s="192"/>
      <c r="J183" s="203">
        <f>BK183</f>
        <v>0</v>
      </c>
      <c r="K183" s="189"/>
      <c r="L183" s="194"/>
      <c r="M183" s="195"/>
      <c r="N183" s="196"/>
      <c r="O183" s="196"/>
      <c r="P183" s="197">
        <f>SUM(P184:P185)</f>
        <v>0</v>
      </c>
      <c r="Q183" s="196"/>
      <c r="R183" s="197">
        <f>SUM(R184:R185)</f>
        <v>6.9144192000000002</v>
      </c>
      <c r="S183" s="196"/>
      <c r="T183" s="198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9" t="s">
        <v>77</v>
      </c>
      <c r="AT183" s="200" t="s">
        <v>68</v>
      </c>
      <c r="AU183" s="200" t="s">
        <v>77</v>
      </c>
      <c r="AY183" s="199" t="s">
        <v>121</v>
      </c>
      <c r="BK183" s="201">
        <f>SUM(BK184:BK185)</f>
        <v>0</v>
      </c>
    </row>
    <row r="184" s="2" customFormat="1" ht="16.5" customHeight="1">
      <c r="A184" s="38"/>
      <c r="B184" s="39"/>
      <c r="C184" s="204" t="s">
        <v>320</v>
      </c>
      <c r="D184" s="204" t="s">
        <v>123</v>
      </c>
      <c r="E184" s="205" t="s">
        <v>551</v>
      </c>
      <c r="F184" s="206" t="s">
        <v>552</v>
      </c>
      <c r="G184" s="207" t="s">
        <v>134</v>
      </c>
      <c r="H184" s="208">
        <v>3.2400000000000002</v>
      </c>
      <c r="I184" s="209"/>
      <c r="J184" s="210">
        <f>ROUND(I184*H184,2)</f>
        <v>0</v>
      </c>
      <c r="K184" s="206" t="s">
        <v>19</v>
      </c>
      <c r="L184" s="44"/>
      <c r="M184" s="211" t="s">
        <v>19</v>
      </c>
      <c r="N184" s="212" t="s">
        <v>40</v>
      </c>
      <c r="O184" s="84"/>
      <c r="P184" s="213">
        <f>O184*H184</f>
        <v>0</v>
      </c>
      <c r="Q184" s="213">
        <v>2.13408</v>
      </c>
      <c r="R184" s="213">
        <f>Q184*H184</f>
        <v>6.9144192000000002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128</v>
      </c>
      <c r="AT184" s="215" t="s">
        <v>123</v>
      </c>
      <c r="AU184" s="215" t="s">
        <v>79</v>
      </c>
      <c r="AY184" s="17" t="s">
        <v>121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77</v>
      </c>
      <c r="BK184" s="216">
        <f>ROUND(I184*H184,2)</f>
        <v>0</v>
      </c>
      <c r="BL184" s="17" t="s">
        <v>128</v>
      </c>
      <c r="BM184" s="215" t="s">
        <v>553</v>
      </c>
    </row>
    <row r="185" s="13" customFormat="1">
      <c r="A185" s="13"/>
      <c r="B185" s="222"/>
      <c r="C185" s="223"/>
      <c r="D185" s="224" t="s">
        <v>137</v>
      </c>
      <c r="E185" s="225" t="s">
        <v>19</v>
      </c>
      <c r="F185" s="226" t="s">
        <v>554</v>
      </c>
      <c r="G185" s="223"/>
      <c r="H185" s="227">
        <v>3.2400000000000002</v>
      </c>
      <c r="I185" s="228"/>
      <c r="J185" s="223"/>
      <c r="K185" s="223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137</v>
      </c>
      <c r="AU185" s="233" t="s">
        <v>79</v>
      </c>
      <c r="AV185" s="13" t="s">
        <v>79</v>
      </c>
      <c r="AW185" s="13" t="s">
        <v>31</v>
      </c>
      <c r="AX185" s="13" t="s">
        <v>77</v>
      </c>
      <c r="AY185" s="233" t="s">
        <v>121</v>
      </c>
    </row>
    <row r="186" s="12" customFormat="1" ht="22.8" customHeight="1">
      <c r="A186" s="12"/>
      <c r="B186" s="188"/>
      <c r="C186" s="189"/>
      <c r="D186" s="190" t="s">
        <v>68</v>
      </c>
      <c r="E186" s="202" t="s">
        <v>289</v>
      </c>
      <c r="F186" s="202" t="s">
        <v>290</v>
      </c>
      <c r="G186" s="189"/>
      <c r="H186" s="189"/>
      <c r="I186" s="192"/>
      <c r="J186" s="203">
        <f>BK186</f>
        <v>0</v>
      </c>
      <c r="K186" s="189"/>
      <c r="L186" s="194"/>
      <c r="M186" s="195"/>
      <c r="N186" s="196"/>
      <c r="O186" s="196"/>
      <c r="P186" s="197">
        <f>SUM(P187:P188)</f>
        <v>0</v>
      </c>
      <c r="Q186" s="196"/>
      <c r="R186" s="197">
        <f>SUM(R187:R188)</f>
        <v>0</v>
      </c>
      <c r="S186" s="196"/>
      <c r="T186" s="198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9" t="s">
        <v>77</v>
      </c>
      <c r="AT186" s="200" t="s">
        <v>68</v>
      </c>
      <c r="AU186" s="200" t="s">
        <v>77</v>
      </c>
      <c r="AY186" s="199" t="s">
        <v>121</v>
      </c>
      <c r="BK186" s="201">
        <f>SUM(BK187:BK188)</f>
        <v>0</v>
      </c>
    </row>
    <row r="187" s="2" customFormat="1" ht="16.5" customHeight="1">
      <c r="A187" s="38"/>
      <c r="B187" s="39"/>
      <c r="C187" s="204" t="s">
        <v>325</v>
      </c>
      <c r="D187" s="204" t="s">
        <v>123</v>
      </c>
      <c r="E187" s="205" t="s">
        <v>555</v>
      </c>
      <c r="F187" s="206" t="s">
        <v>556</v>
      </c>
      <c r="G187" s="207" t="s">
        <v>164</v>
      </c>
      <c r="H187" s="208">
        <v>11.755000000000001</v>
      </c>
      <c r="I187" s="209"/>
      <c r="J187" s="210">
        <f>ROUND(I187*H187,2)</f>
        <v>0</v>
      </c>
      <c r="K187" s="206" t="s">
        <v>127</v>
      </c>
      <c r="L187" s="44"/>
      <c r="M187" s="211" t="s">
        <v>19</v>
      </c>
      <c r="N187" s="212" t="s">
        <v>40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128</v>
      </c>
      <c r="AT187" s="215" t="s">
        <v>123</v>
      </c>
      <c r="AU187" s="215" t="s">
        <v>79</v>
      </c>
      <c r="AY187" s="17" t="s">
        <v>121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77</v>
      </c>
      <c r="BK187" s="216">
        <f>ROUND(I187*H187,2)</f>
        <v>0</v>
      </c>
      <c r="BL187" s="17" t="s">
        <v>128</v>
      </c>
      <c r="BM187" s="215" t="s">
        <v>557</v>
      </c>
    </row>
    <row r="188" s="2" customFormat="1">
      <c r="A188" s="38"/>
      <c r="B188" s="39"/>
      <c r="C188" s="40"/>
      <c r="D188" s="217" t="s">
        <v>130</v>
      </c>
      <c r="E188" s="40"/>
      <c r="F188" s="218" t="s">
        <v>558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130</v>
      </c>
      <c r="AU188" s="17" t="s">
        <v>79</v>
      </c>
    </row>
    <row r="189" s="12" customFormat="1" ht="25.92" customHeight="1">
      <c r="A189" s="12"/>
      <c r="B189" s="188"/>
      <c r="C189" s="189"/>
      <c r="D189" s="190" t="s">
        <v>68</v>
      </c>
      <c r="E189" s="191" t="s">
        <v>296</v>
      </c>
      <c r="F189" s="191" t="s">
        <v>297</v>
      </c>
      <c r="G189" s="189"/>
      <c r="H189" s="189"/>
      <c r="I189" s="192"/>
      <c r="J189" s="193">
        <f>BK189</f>
        <v>0</v>
      </c>
      <c r="K189" s="189"/>
      <c r="L189" s="194"/>
      <c r="M189" s="195"/>
      <c r="N189" s="196"/>
      <c r="O189" s="196"/>
      <c r="P189" s="197">
        <f>P190+P191+P192+P202+P206+P210+P214+P218</f>
        <v>0</v>
      </c>
      <c r="Q189" s="196"/>
      <c r="R189" s="197">
        <f>R190+R191+R192+R202+R206+R210+R214+R218</f>
        <v>0</v>
      </c>
      <c r="S189" s="196"/>
      <c r="T189" s="198">
        <f>T190+T191+T192+T202+T206+T210+T214+T218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9" t="s">
        <v>151</v>
      </c>
      <c r="AT189" s="200" t="s">
        <v>68</v>
      </c>
      <c r="AU189" s="200" t="s">
        <v>69</v>
      </c>
      <c r="AY189" s="199" t="s">
        <v>121</v>
      </c>
      <c r="BK189" s="201">
        <f>BK190+BK191+BK192+BK202+BK206+BK210+BK214+BK218</f>
        <v>0</v>
      </c>
    </row>
    <row r="190" s="2" customFormat="1" ht="37.8" customHeight="1">
      <c r="A190" s="38"/>
      <c r="B190" s="39"/>
      <c r="C190" s="204" t="s">
        <v>331</v>
      </c>
      <c r="D190" s="204" t="s">
        <v>123</v>
      </c>
      <c r="E190" s="205" t="s">
        <v>559</v>
      </c>
      <c r="F190" s="206" t="s">
        <v>560</v>
      </c>
      <c r="G190" s="207" t="s">
        <v>303</v>
      </c>
      <c r="H190" s="208">
        <v>1</v>
      </c>
      <c r="I190" s="209"/>
      <c r="J190" s="210">
        <f>ROUND(I190*H190,2)</f>
        <v>0</v>
      </c>
      <c r="K190" s="206" t="s">
        <v>19</v>
      </c>
      <c r="L190" s="44"/>
      <c r="M190" s="211" t="s">
        <v>19</v>
      </c>
      <c r="N190" s="212" t="s">
        <v>40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304</v>
      </c>
      <c r="AT190" s="215" t="s">
        <v>123</v>
      </c>
      <c r="AU190" s="215" t="s">
        <v>77</v>
      </c>
      <c r="AY190" s="17" t="s">
        <v>121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77</v>
      </c>
      <c r="BK190" s="216">
        <f>ROUND(I190*H190,2)</f>
        <v>0</v>
      </c>
      <c r="BL190" s="17" t="s">
        <v>304</v>
      </c>
      <c r="BM190" s="215" t="s">
        <v>561</v>
      </c>
    </row>
    <row r="191" s="2" customFormat="1">
      <c r="A191" s="38"/>
      <c r="B191" s="39"/>
      <c r="C191" s="40"/>
      <c r="D191" s="224" t="s">
        <v>156</v>
      </c>
      <c r="E191" s="40"/>
      <c r="F191" s="245" t="s">
        <v>562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156</v>
      </c>
      <c r="AU191" s="17" t="s">
        <v>77</v>
      </c>
    </row>
    <row r="192" s="12" customFormat="1" ht="22.8" customHeight="1">
      <c r="A192" s="12"/>
      <c r="B192" s="188"/>
      <c r="C192" s="189"/>
      <c r="D192" s="190" t="s">
        <v>68</v>
      </c>
      <c r="E192" s="202" t="s">
        <v>298</v>
      </c>
      <c r="F192" s="202" t="s">
        <v>299</v>
      </c>
      <c r="G192" s="189"/>
      <c r="H192" s="189"/>
      <c r="I192" s="192"/>
      <c r="J192" s="203">
        <f>BK192</f>
        <v>0</v>
      </c>
      <c r="K192" s="189"/>
      <c r="L192" s="194"/>
      <c r="M192" s="195"/>
      <c r="N192" s="196"/>
      <c r="O192" s="196"/>
      <c r="P192" s="197">
        <f>SUM(P193:P201)</f>
        <v>0</v>
      </c>
      <c r="Q192" s="196"/>
      <c r="R192" s="197">
        <f>SUM(R193:R201)</f>
        <v>0</v>
      </c>
      <c r="S192" s="196"/>
      <c r="T192" s="198">
        <f>SUM(T193:T201)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99" t="s">
        <v>151</v>
      </c>
      <c r="AT192" s="200" t="s">
        <v>68</v>
      </c>
      <c r="AU192" s="200" t="s">
        <v>77</v>
      </c>
      <c r="AY192" s="199" t="s">
        <v>121</v>
      </c>
      <c r="BK192" s="201">
        <f>SUM(BK193:BK201)</f>
        <v>0</v>
      </c>
    </row>
    <row r="193" s="2" customFormat="1" ht="16.5" customHeight="1">
      <c r="A193" s="38"/>
      <c r="B193" s="39"/>
      <c r="C193" s="204" t="s">
        <v>339</v>
      </c>
      <c r="D193" s="204" t="s">
        <v>123</v>
      </c>
      <c r="E193" s="205" t="s">
        <v>301</v>
      </c>
      <c r="F193" s="206" t="s">
        <v>302</v>
      </c>
      <c r="G193" s="207" t="s">
        <v>303</v>
      </c>
      <c r="H193" s="208">
        <v>1</v>
      </c>
      <c r="I193" s="209"/>
      <c r="J193" s="210">
        <f>ROUND(I193*H193,2)</f>
        <v>0</v>
      </c>
      <c r="K193" s="206" t="s">
        <v>127</v>
      </c>
      <c r="L193" s="44"/>
      <c r="M193" s="211" t="s">
        <v>19</v>
      </c>
      <c r="N193" s="212" t="s">
        <v>40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304</v>
      </c>
      <c r="AT193" s="215" t="s">
        <v>123</v>
      </c>
      <c r="AU193" s="215" t="s">
        <v>79</v>
      </c>
      <c r="AY193" s="17" t="s">
        <v>121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77</v>
      </c>
      <c r="BK193" s="216">
        <f>ROUND(I193*H193,2)</f>
        <v>0</v>
      </c>
      <c r="BL193" s="17" t="s">
        <v>304</v>
      </c>
      <c r="BM193" s="215" t="s">
        <v>563</v>
      </c>
    </row>
    <row r="194" s="2" customFormat="1">
      <c r="A194" s="38"/>
      <c r="B194" s="39"/>
      <c r="C194" s="40"/>
      <c r="D194" s="217" t="s">
        <v>130</v>
      </c>
      <c r="E194" s="40"/>
      <c r="F194" s="218" t="s">
        <v>306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130</v>
      </c>
      <c r="AU194" s="17" t="s">
        <v>79</v>
      </c>
    </row>
    <row r="195" s="2" customFormat="1">
      <c r="A195" s="38"/>
      <c r="B195" s="39"/>
      <c r="C195" s="40"/>
      <c r="D195" s="224" t="s">
        <v>156</v>
      </c>
      <c r="E195" s="40"/>
      <c r="F195" s="245" t="s">
        <v>307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156</v>
      </c>
      <c r="AU195" s="17" t="s">
        <v>79</v>
      </c>
    </row>
    <row r="196" s="2" customFormat="1" ht="16.5" customHeight="1">
      <c r="A196" s="38"/>
      <c r="B196" s="39"/>
      <c r="C196" s="204" t="s">
        <v>345</v>
      </c>
      <c r="D196" s="204" t="s">
        <v>123</v>
      </c>
      <c r="E196" s="205" t="s">
        <v>326</v>
      </c>
      <c r="F196" s="206" t="s">
        <v>327</v>
      </c>
      <c r="G196" s="207" t="s">
        <v>303</v>
      </c>
      <c r="H196" s="208">
        <v>1</v>
      </c>
      <c r="I196" s="209"/>
      <c r="J196" s="210">
        <f>ROUND(I196*H196,2)</f>
        <v>0</v>
      </c>
      <c r="K196" s="206" t="s">
        <v>127</v>
      </c>
      <c r="L196" s="44"/>
      <c r="M196" s="211" t="s">
        <v>19</v>
      </c>
      <c r="N196" s="212" t="s">
        <v>40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304</v>
      </c>
      <c r="AT196" s="215" t="s">
        <v>123</v>
      </c>
      <c r="AU196" s="215" t="s">
        <v>79</v>
      </c>
      <c r="AY196" s="17" t="s">
        <v>121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77</v>
      </c>
      <c r="BK196" s="216">
        <f>ROUND(I196*H196,2)</f>
        <v>0</v>
      </c>
      <c r="BL196" s="17" t="s">
        <v>304</v>
      </c>
      <c r="BM196" s="215" t="s">
        <v>564</v>
      </c>
    </row>
    <row r="197" s="2" customFormat="1">
      <c r="A197" s="38"/>
      <c r="B197" s="39"/>
      <c r="C197" s="40"/>
      <c r="D197" s="217" t="s">
        <v>130</v>
      </c>
      <c r="E197" s="40"/>
      <c r="F197" s="218" t="s">
        <v>329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130</v>
      </c>
      <c r="AU197" s="17" t="s">
        <v>79</v>
      </c>
    </row>
    <row r="198" s="2" customFormat="1">
      <c r="A198" s="38"/>
      <c r="B198" s="39"/>
      <c r="C198" s="40"/>
      <c r="D198" s="224" t="s">
        <v>156</v>
      </c>
      <c r="E198" s="40"/>
      <c r="F198" s="245" t="s">
        <v>330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156</v>
      </c>
      <c r="AU198" s="17" t="s">
        <v>79</v>
      </c>
    </row>
    <row r="199" s="2" customFormat="1" ht="16.5" customHeight="1">
      <c r="A199" s="38"/>
      <c r="B199" s="39"/>
      <c r="C199" s="204" t="s">
        <v>352</v>
      </c>
      <c r="D199" s="204" t="s">
        <v>123</v>
      </c>
      <c r="E199" s="205" t="s">
        <v>332</v>
      </c>
      <c r="F199" s="206" t="s">
        <v>333</v>
      </c>
      <c r="G199" s="207" t="s">
        <v>303</v>
      </c>
      <c r="H199" s="208">
        <v>1</v>
      </c>
      <c r="I199" s="209"/>
      <c r="J199" s="210">
        <f>ROUND(I199*H199,2)</f>
        <v>0</v>
      </c>
      <c r="K199" s="206" t="s">
        <v>127</v>
      </c>
      <c r="L199" s="44"/>
      <c r="M199" s="211" t="s">
        <v>19</v>
      </c>
      <c r="N199" s="212" t="s">
        <v>40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304</v>
      </c>
      <c r="AT199" s="215" t="s">
        <v>123</v>
      </c>
      <c r="AU199" s="215" t="s">
        <v>79</v>
      </c>
      <c r="AY199" s="17" t="s">
        <v>121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77</v>
      </c>
      <c r="BK199" s="216">
        <f>ROUND(I199*H199,2)</f>
        <v>0</v>
      </c>
      <c r="BL199" s="17" t="s">
        <v>304</v>
      </c>
      <c r="BM199" s="215" t="s">
        <v>565</v>
      </c>
    </row>
    <row r="200" s="2" customFormat="1">
      <c r="A200" s="38"/>
      <c r="B200" s="39"/>
      <c r="C200" s="40"/>
      <c r="D200" s="217" t="s">
        <v>130</v>
      </c>
      <c r="E200" s="40"/>
      <c r="F200" s="218" t="s">
        <v>335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130</v>
      </c>
      <c r="AU200" s="17" t="s">
        <v>79</v>
      </c>
    </row>
    <row r="201" s="2" customFormat="1">
      <c r="A201" s="38"/>
      <c r="B201" s="39"/>
      <c r="C201" s="40"/>
      <c r="D201" s="224" t="s">
        <v>156</v>
      </c>
      <c r="E201" s="40"/>
      <c r="F201" s="245" t="s">
        <v>336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156</v>
      </c>
      <c r="AU201" s="17" t="s">
        <v>79</v>
      </c>
    </row>
    <row r="202" s="12" customFormat="1" ht="22.8" customHeight="1">
      <c r="A202" s="12"/>
      <c r="B202" s="188"/>
      <c r="C202" s="189"/>
      <c r="D202" s="190" t="s">
        <v>68</v>
      </c>
      <c r="E202" s="202" t="s">
        <v>337</v>
      </c>
      <c r="F202" s="202" t="s">
        <v>338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SUM(P203:P205)</f>
        <v>0</v>
      </c>
      <c r="Q202" s="196"/>
      <c r="R202" s="197">
        <f>SUM(R203:R205)</f>
        <v>0</v>
      </c>
      <c r="S202" s="196"/>
      <c r="T202" s="198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9" t="s">
        <v>151</v>
      </c>
      <c r="AT202" s="200" t="s">
        <v>68</v>
      </c>
      <c r="AU202" s="200" t="s">
        <v>77</v>
      </c>
      <c r="AY202" s="199" t="s">
        <v>121</v>
      </c>
      <c r="BK202" s="201">
        <f>SUM(BK203:BK205)</f>
        <v>0</v>
      </c>
    </row>
    <row r="203" s="2" customFormat="1" ht="16.5" customHeight="1">
      <c r="A203" s="38"/>
      <c r="B203" s="39"/>
      <c r="C203" s="204" t="s">
        <v>358</v>
      </c>
      <c r="D203" s="204" t="s">
        <v>123</v>
      </c>
      <c r="E203" s="205" t="s">
        <v>340</v>
      </c>
      <c r="F203" s="206" t="s">
        <v>338</v>
      </c>
      <c r="G203" s="207" t="s">
        <v>303</v>
      </c>
      <c r="H203" s="208">
        <v>1</v>
      </c>
      <c r="I203" s="209"/>
      <c r="J203" s="210">
        <f>ROUND(I203*H203,2)</f>
        <v>0</v>
      </c>
      <c r="K203" s="206" t="s">
        <v>127</v>
      </c>
      <c r="L203" s="44"/>
      <c r="M203" s="211" t="s">
        <v>19</v>
      </c>
      <c r="N203" s="212" t="s">
        <v>40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304</v>
      </c>
      <c r="AT203" s="215" t="s">
        <v>123</v>
      </c>
      <c r="AU203" s="215" t="s">
        <v>79</v>
      </c>
      <c r="AY203" s="17" t="s">
        <v>121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77</v>
      </c>
      <c r="BK203" s="216">
        <f>ROUND(I203*H203,2)</f>
        <v>0</v>
      </c>
      <c r="BL203" s="17" t="s">
        <v>304</v>
      </c>
      <c r="BM203" s="215" t="s">
        <v>566</v>
      </c>
    </row>
    <row r="204" s="2" customFormat="1">
      <c r="A204" s="38"/>
      <c r="B204" s="39"/>
      <c r="C204" s="40"/>
      <c r="D204" s="217" t="s">
        <v>130</v>
      </c>
      <c r="E204" s="40"/>
      <c r="F204" s="218" t="s">
        <v>342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130</v>
      </c>
      <c r="AU204" s="17" t="s">
        <v>79</v>
      </c>
    </row>
    <row r="205" s="2" customFormat="1">
      <c r="A205" s="38"/>
      <c r="B205" s="39"/>
      <c r="C205" s="40"/>
      <c r="D205" s="224" t="s">
        <v>156</v>
      </c>
      <c r="E205" s="40"/>
      <c r="F205" s="245" t="s">
        <v>319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156</v>
      </c>
      <c r="AU205" s="17" t="s">
        <v>79</v>
      </c>
    </row>
    <row r="206" s="12" customFormat="1" ht="22.8" customHeight="1">
      <c r="A206" s="12"/>
      <c r="B206" s="188"/>
      <c r="C206" s="189"/>
      <c r="D206" s="190" t="s">
        <v>68</v>
      </c>
      <c r="E206" s="202" t="s">
        <v>343</v>
      </c>
      <c r="F206" s="202" t="s">
        <v>344</v>
      </c>
      <c r="G206" s="189"/>
      <c r="H206" s="189"/>
      <c r="I206" s="192"/>
      <c r="J206" s="203">
        <f>BK206</f>
        <v>0</v>
      </c>
      <c r="K206" s="189"/>
      <c r="L206" s="194"/>
      <c r="M206" s="195"/>
      <c r="N206" s="196"/>
      <c r="O206" s="196"/>
      <c r="P206" s="197">
        <f>SUM(P207:P209)</f>
        <v>0</v>
      </c>
      <c r="Q206" s="196"/>
      <c r="R206" s="197">
        <f>SUM(R207:R209)</f>
        <v>0</v>
      </c>
      <c r="S206" s="196"/>
      <c r="T206" s="198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9" t="s">
        <v>151</v>
      </c>
      <c r="AT206" s="200" t="s">
        <v>68</v>
      </c>
      <c r="AU206" s="200" t="s">
        <v>77</v>
      </c>
      <c r="AY206" s="199" t="s">
        <v>121</v>
      </c>
      <c r="BK206" s="201">
        <f>SUM(BK207:BK209)</f>
        <v>0</v>
      </c>
    </row>
    <row r="207" s="2" customFormat="1" ht="16.5" customHeight="1">
      <c r="A207" s="38"/>
      <c r="B207" s="39"/>
      <c r="C207" s="204" t="s">
        <v>364</v>
      </c>
      <c r="D207" s="204" t="s">
        <v>123</v>
      </c>
      <c r="E207" s="205" t="s">
        <v>346</v>
      </c>
      <c r="F207" s="206" t="s">
        <v>344</v>
      </c>
      <c r="G207" s="207" t="s">
        <v>303</v>
      </c>
      <c r="H207" s="208">
        <v>1</v>
      </c>
      <c r="I207" s="209"/>
      <c r="J207" s="210">
        <f>ROUND(I207*H207,2)</f>
        <v>0</v>
      </c>
      <c r="K207" s="206" t="s">
        <v>127</v>
      </c>
      <c r="L207" s="44"/>
      <c r="M207" s="211" t="s">
        <v>19</v>
      </c>
      <c r="N207" s="212" t="s">
        <v>40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304</v>
      </c>
      <c r="AT207" s="215" t="s">
        <v>123</v>
      </c>
      <c r="AU207" s="215" t="s">
        <v>79</v>
      </c>
      <c r="AY207" s="17" t="s">
        <v>121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77</v>
      </c>
      <c r="BK207" s="216">
        <f>ROUND(I207*H207,2)</f>
        <v>0</v>
      </c>
      <c r="BL207" s="17" t="s">
        <v>304</v>
      </c>
      <c r="BM207" s="215" t="s">
        <v>567</v>
      </c>
    </row>
    <row r="208" s="2" customFormat="1">
      <c r="A208" s="38"/>
      <c r="B208" s="39"/>
      <c r="C208" s="40"/>
      <c r="D208" s="217" t="s">
        <v>130</v>
      </c>
      <c r="E208" s="40"/>
      <c r="F208" s="218" t="s">
        <v>348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130</v>
      </c>
      <c r="AU208" s="17" t="s">
        <v>79</v>
      </c>
    </row>
    <row r="209" s="2" customFormat="1">
      <c r="A209" s="38"/>
      <c r="B209" s="39"/>
      <c r="C209" s="40"/>
      <c r="D209" s="224" t="s">
        <v>156</v>
      </c>
      <c r="E209" s="40"/>
      <c r="F209" s="245" t="s">
        <v>349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156</v>
      </c>
      <c r="AU209" s="17" t="s">
        <v>79</v>
      </c>
    </row>
    <row r="210" s="12" customFormat="1" ht="22.8" customHeight="1">
      <c r="A210" s="12"/>
      <c r="B210" s="188"/>
      <c r="C210" s="189"/>
      <c r="D210" s="190" t="s">
        <v>68</v>
      </c>
      <c r="E210" s="202" t="s">
        <v>350</v>
      </c>
      <c r="F210" s="202" t="s">
        <v>351</v>
      </c>
      <c r="G210" s="189"/>
      <c r="H210" s="189"/>
      <c r="I210" s="192"/>
      <c r="J210" s="203">
        <f>BK210</f>
        <v>0</v>
      </c>
      <c r="K210" s="189"/>
      <c r="L210" s="194"/>
      <c r="M210" s="195"/>
      <c r="N210" s="196"/>
      <c r="O210" s="196"/>
      <c r="P210" s="197">
        <f>SUM(P211:P213)</f>
        <v>0</v>
      </c>
      <c r="Q210" s="196"/>
      <c r="R210" s="197">
        <f>SUM(R211:R213)</f>
        <v>0</v>
      </c>
      <c r="S210" s="196"/>
      <c r="T210" s="198">
        <f>SUM(T211:T213)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9" t="s">
        <v>151</v>
      </c>
      <c r="AT210" s="200" t="s">
        <v>68</v>
      </c>
      <c r="AU210" s="200" t="s">
        <v>77</v>
      </c>
      <c r="AY210" s="199" t="s">
        <v>121</v>
      </c>
      <c r="BK210" s="201">
        <f>SUM(BK211:BK213)</f>
        <v>0</v>
      </c>
    </row>
    <row r="211" s="2" customFormat="1" ht="16.5" customHeight="1">
      <c r="A211" s="38"/>
      <c r="B211" s="39"/>
      <c r="C211" s="204" t="s">
        <v>409</v>
      </c>
      <c r="D211" s="204" t="s">
        <v>123</v>
      </c>
      <c r="E211" s="205" t="s">
        <v>365</v>
      </c>
      <c r="F211" s="206" t="s">
        <v>366</v>
      </c>
      <c r="G211" s="207" t="s">
        <v>303</v>
      </c>
      <c r="H211" s="208">
        <v>1</v>
      </c>
      <c r="I211" s="209"/>
      <c r="J211" s="210">
        <f>ROUND(I211*H211,2)</f>
        <v>0</v>
      </c>
      <c r="K211" s="206" t="s">
        <v>127</v>
      </c>
      <c r="L211" s="44"/>
      <c r="M211" s="211" t="s">
        <v>19</v>
      </c>
      <c r="N211" s="212" t="s">
        <v>40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304</v>
      </c>
      <c r="AT211" s="215" t="s">
        <v>123</v>
      </c>
      <c r="AU211" s="215" t="s">
        <v>79</v>
      </c>
      <c r="AY211" s="17" t="s">
        <v>121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77</v>
      </c>
      <c r="BK211" s="216">
        <f>ROUND(I211*H211,2)</f>
        <v>0</v>
      </c>
      <c r="BL211" s="17" t="s">
        <v>304</v>
      </c>
      <c r="BM211" s="215" t="s">
        <v>568</v>
      </c>
    </row>
    <row r="212" s="2" customFormat="1">
      <c r="A212" s="38"/>
      <c r="B212" s="39"/>
      <c r="C212" s="40"/>
      <c r="D212" s="217" t="s">
        <v>130</v>
      </c>
      <c r="E212" s="40"/>
      <c r="F212" s="218" t="s">
        <v>368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130</v>
      </c>
      <c r="AU212" s="17" t="s">
        <v>79</v>
      </c>
    </row>
    <row r="213" s="2" customFormat="1">
      <c r="A213" s="38"/>
      <c r="B213" s="39"/>
      <c r="C213" s="40"/>
      <c r="D213" s="224" t="s">
        <v>156</v>
      </c>
      <c r="E213" s="40"/>
      <c r="F213" s="245" t="s">
        <v>369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156</v>
      </c>
      <c r="AU213" s="17" t="s">
        <v>79</v>
      </c>
    </row>
    <row r="214" s="12" customFormat="1" ht="22.8" customHeight="1">
      <c r="A214" s="12"/>
      <c r="B214" s="188"/>
      <c r="C214" s="189"/>
      <c r="D214" s="190" t="s">
        <v>68</v>
      </c>
      <c r="E214" s="202" t="s">
        <v>370</v>
      </c>
      <c r="F214" s="202" t="s">
        <v>371</v>
      </c>
      <c r="G214" s="189"/>
      <c r="H214" s="189"/>
      <c r="I214" s="192"/>
      <c r="J214" s="203">
        <f>BK214</f>
        <v>0</v>
      </c>
      <c r="K214" s="189"/>
      <c r="L214" s="194"/>
      <c r="M214" s="195"/>
      <c r="N214" s="196"/>
      <c r="O214" s="196"/>
      <c r="P214" s="197">
        <f>SUM(P215:P217)</f>
        <v>0</v>
      </c>
      <c r="Q214" s="196"/>
      <c r="R214" s="197">
        <f>SUM(R215:R217)</f>
        <v>0</v>
      </c>
      <c r="S214" s="196"/>
      <c r="T214" s="198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9" t="s">
        <v>151</v>
      </c>
      <c r="AT214" s="200" t="s">
        <v>68</v>
      </c>
      <c r="AU214" s="200" t="s">
        <v>77</v>
      </c>
      <c r="AY214" s="199" t="s">
        <v>121</v>
      </c>
      <c r="BK214" s="201">
        <f>SUM(BK215:BK217)</f>
        <v>0</v>
      </c>
    </row>
    <row r="215" s="2" customFormat="1" ht="16.5" customHeight="1">
      <c r="A215" s="38"/>
      <c r="B215" s="39"/>
      <c r="C215" s="204" t="s">
        <v>378</v>
      </c>
      <c r="D215" s="204" t="s">
        <v>123</v>
      </c>
      <c r="E215" s="205" t="s">
        <v>373</v>
      </c>
      <c r="F215" s="206" t="s">
        <v>371</v>
      </c>
      <c r="G215" s="207" t="s">
        <v>303</v>
      </c>
      <c r="H215" s="208">
        <v>1</v>
      </c>
      <c r="I215" s="209"/>
      <c r="J215" s="210">
        <f>ROUND(I215*H215,2)</f>
        <v>0</v>
      </c>
      <c r="K215" s="206" t="s">
        <v>127</v>
      </c>
      <c r="L215" s="44"/>
      <c r="M215" s="211" t="s">
        <v>19</v>
      </c>
      <c r="N215" s="212" t="s">
        <v>40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304</v>
      </c>
      <c r="AT215" s="215" t="s">
        <v>123</v>
      </c>
      <c r="AU215" s="215" t="s">
        <v>79</v>
      </c>
      <c r="AY215" s="17" t="s">
        <v>121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77</v>
      </c>
      <c r="BK215" s="216">
        <f>ROUND(I215*H215,2)</f>
        <v>0</v>
      </c>
      <c r="BL215" s="17" t="s">
        <v>304</v>
      </c>
      <c r="BM215" s="215" t="s">
        <v>569</v>
      </c>
    </row>
    <row r="216" s="2" customFormat="1">
      <c r="A216" s="38"/>
      <c r="B216" s="39"/>
      <c r="C216" s="40"/>
      <c r="D216" s="217" t="s">
        <v>130</v>
      </c>
      <c r="E216" s="40"/>
      <c r="F216" s="218" t="s">
        <v>375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130</v>
      </c>
      <c r="AU216" s="17" t="s">
        <v>79</v>
      </c>
    </row>
    <row r="217" s="2" customFormat="1">
      <c r="A217" s="38"/>
      <c r="B217" s="39"/>
      <c r="C217" s="40"/>
      <c r="D217" s="224" t="s">
        <v>156</v>
      </c>
      <c r="E217" s="40"/>
      <c r="F217" s="245" t="s">
        <v>319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156</v>
      </c>
      <c r="AU217" s="17" t="s">
        <v>79</v>
      </c>
    </row>
    <row r="218" s="12" customFormat="1" ht="22.8" customHeight="1">
      <c r="A218" s="12"/>
      <c r="B218" s="188"/>
      <c r="C218" s="189"/>
      <c r="D218" s="190" t="s">
        <v>68</v>
      </c>
      <c r="E218" s="202" t="s">
        <v>376</v>
      </c>
      <c r="F218" s="202" t="s">
        <v>377</v>
      </c>
      <c r="G218" s="189"/>
      <c r="H218" s="189"/>
      <c r="I218" s="192"/>
      <c r="J218" s="203">
        <f>BK218</f>
        <v>0</v>
      </c>
      <c r="K218" s="189"/>
      <c r="L218" s="194"/>
      <c r="M218" s="195"/>
      <c r="N218" s="196"/>
      <c r="O218" s="196"/>
      <c r="P218" s="197">
        <f>SUM(P219:P221)</f>
        <v>0</v>
      </c>
      <c r="Q218" s="196"/>
      <c r="R218" s="197">
        <f>SUM(R219:R221)</f>
        <v>0</v>
      </c>
      <c r="S218" s="196"/>
      <c r="T218" s="198">
        <f>SUM(T219:T221)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9" t="s">
        <v>151</v>
      </c>
      <c r="AT218" s="200" t="s">
        <v>68</v>
      </c>
      <c r="AU218" s="200" t="s">
        <v>77</v>
      </c>
      <c r="AY218" s="199" t="s">
        <v>121</v>
      </c>
      <c r="BK218" s="201">
        <f>SUM(BK219:BK221)</f>
        <v>0</v>
      </c>
    </row>
    <row r="219" s="2" customFormat="1" ht="16.5" customHeight="1">
      <c r="A219" s="38"/>
      <c r="B219" s="39"/>
      <c r="C219" s="204" t="s">
        <v>570</v>
      </c>
      <c r="D219" s="204" t="s">
        <v>123</v>
      </c>
      <c r="E219" s="205" t="s">
        <v>379</v>
      </c>
      <c r="F219" s="206" t="s">
        <v>377</v>
      </c>
      <c r="G219" s="207" t="s">
        <v>303</v>
      </c>
      <c r="H219" s="208">
        <v>1</v>
      </c>
      <c r="I219" s="209"/>
      <c r="J219" s="210">
        <f>ROUND(I219*H219,2)</f>
        <v>0</v>
      </c>
      <c r="K219" s="206" t="s">
        <v>127</v>
      </c>
      <c r="L219" s="44"/>
      <c r="M219" s="211" t="s">
        <v>19</v>
      </c>
      <c r="N219" s="212" t="s">
        <v>40</v>
      </c>
      <c r="O219" s="84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304</v>
      </c>
      <c r="AT219" s="215" t="s">
        <v>123</v>
      </c>
      <c r="AU219" s="215" t="s">
        <v>79</v>
      </c>
      <c r="AY219" s="17" t="s">
        <v>121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77</v>
      </c>
      <c r="BK219" s="216">
        <f>ROUND(I219*H219,2)</f>
        <v>0</v>
      </c>
      <c r="BL219" s="17" t="s">
        <v>304</v>
      </c>
      <c r="BM219" s="215" t="s">
        <v>571</v>
      </c>
    </row>
    <row r="220" s="2" customFormat="1">
      <c r="A220" s="38"/>
      <c r="B220" s="39"/>
      <c r="C220" s="40"/>
      <c r="D220" s="217" t="s">
        <v>130</v>
      </c>
      <c r="E220" s="40"/>
      <c r="F220" s="218" t="s">
        <v>381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130</v>
      </c>
      <c r="AU220" s="17" t="s">
        <v>79</v>
      </c>
    </row>
    <row r="221" s="2" customFormat="1">
      <c r="A221" s="38"/>
      <c r="B221" s="39"/>
      <c r="C221" s="40"/>
      <c r="D221" s="224" t="s">
        <v>156</v>
      </c>
      <c r="E221" s="40"/>
      <c r="F221" s="245" t="s">
        <v>319</v>
      </c>
      <c r="G221" s="40"/>
      <c r="H221" s="40"/>
      <c r="I221" s="219"/>
      <c r="J221" s="40"/>
      <c r="K221" s="40"/>
      <c r="L221" s="44"/>
      <c r="M221" s="256"/>
      <c r="N221" s="257"/>
      <c r="O221" s="258"/>
      <c r="P221" s="258"/>
      <c r="Q221" s="258"/>
      <c r="R221" s="258"/>
      <c r="S221" s="258"/>
      <c r="T221" s="259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156</v>
      </c>
      <c r="AU221" s="17" t="s">
        <v>79</v>
      </c>
    </row>
    <row r="222" s="2" customFormat="1" ht="6.96" customHeight="1">
      <c r="A222" s="38"/>
      <c r="B222" s="59"/>
      <c r="C222" s="60"/>
      <c r="D222" s="60"/>
      <c r="E222" s="60"/>
      <c r="F222" s="60"/>
      <c r="G222" s="60"/>
      <c r="H222" s="60"/>
      <c r="I222" s="60"/>
      <c r="J222" s="60"/>
      <c r="K222" s="60"/>
      <c r="L222" s="44"/>
      <c r="M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</sheetData>
  <sheetProtection sheet="1" autoFilter="0" formatColumns="0" formatRows="0" objects="1" scenarios="1" spinCount="100000" saltValue="VuNlfzQytR14NO0QGIUsCtNc705MhHN9OxSBpYdxM25oci86NtymkMi9CYrll7iNWgXjRKnbuX2+0yhk73DYlw==" hashValue="AVsvEs9T4TsYRI/TuMRGCr8k/mbe2e/QDPhOibsF/wpDzQW3osbXjyuFxJL0tWKMFGOaS2kqJVuuu68gQ82mDA==" algorithmName="SHA-512" password="CC35"/>
  <autoFilter ref="C89:K22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2/119005155"/>
    <hyperlink ref="F97" r:id="rId2" display="https://podminky.urs.cz/item/CS_URS_2022_02/181451121"/>
    <hyperlink ref="F111" r:id="rId3" display="https://podminky.urs.cz/item/CS_URS_2022_02/183101114"/>
    <hyperlink ref="F113" r:id="rId4" display="https://podminky.urs.cz/item/CS_URS_2022_02/183101115"/>
    <hyperlink ref="F115" r:id="rId5" display="https://podminky.urs.cz/item/CS_URS_2022_02/183403112"/>
    <hyperlink ref="F117" r:id="rId6" display="https://podminky.urs.cz/item/CS_URS_2022_02/183403151"/>
    <hyperlink ref="F119" r:id="rId7" display="https://podminky.urs.cz/item/CS_URS_2022_02/183403152"/>
    <hyperlink ref="F121" r:id="rId8" display="https://podminky.urs.cz/item/CS_URS_2022_02/184201112"/>
    <hyperlink ref="F128" r:id="rId9" display="https://podminky.urs.cz/item/CS_URS_2022_02/184102114"/>
    <hyperlink ref="F137" r:id="rId10" display="https://podminky.urs.cz/item/CS_URS_2022_02/184215133"/>
    <hyperlink ref="F146" r:id="rId11" display="https://podminky.urs.cz/item/CS_URS_2022_02/184501141"/>
    <hyperlink ref="F151" r:id="rId12" display="https://podminky.urs.cz/item/CS_URS_2022_02/184816111"/>
    <hyperlink ref="F162" r:id="rId13" display="https://podminky.urs.cz/item/CS_URS_2022_02/184911421"/>
    <hyperlink ref="F168" r:id="rId14" display="https://podminky.urs.cz/item/CS_URS_2022_02/185804312"/>
    <hyperlink ref="F174" r:id="rId15" display="https://podminky.urs.cz/item/CS_URS_2022_02/185851121"/>
    <hyperlink ref="F179" r:id="rId16" display="https://podminky.urs.cz/item/CS_URS_2022_02/184813121"/>
    <hyperlink ref="F188" r:id="rId17" display="https://podminky.urs.cz/item/CS_URS_2022_02/998231311"/>
    <hyperlink ref="F194" r:id="rId18" display="https://podminky.urs.cz/item/CS_URS_2022_02/011002000"/>
    <hyperlink ref="F197" r:id="rId19" display="https://podminky.urs.cz/item/CS_URS_2022_02/012203000"/>
    <hyperlink ref="F200" r:id="rId20" display="https://podminky.urs.cz/item/CS_URS_2022_02/013254000"/>
    <hyperlink ref="F204" r:id="rId21" display="https://podminky.urs.cz/item/CS_URS_2022_02/020001000"/>
    <hyperlink ref="F208" r:id="rId22" display="https://podminky.urs.cz/item/CS_URS_2022_02/030001000"/>
    <hyperlink ref="F212" r:id="rId23" display="https://podminky.urs.cz/item/CS_URS_2022_02/045002000"/>
    <hyperlink ref="F216" r:id="rId24" display="https://podminky.urs.cz/item/CS_URS_2022_02/060001000"/>
    <hyperlink ref="F220" r:id="rId25" display="https://podminky.urs.cz/item/CS_URS_2022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0" customWidth="1"/>
    <col min="2" max="2" width="1.667969" style="260" customWidth="1"/>
    <col min="3" max="4" width="5" style="260" customWidth="1"/>
    <col min="5" max="5" width="11.66016" style="260" customWidth="1"/>
    <col min="6" max="6" width="9.160156" style="260" customWidth="1"/>
    <col min="7" max="7" width="5" style="260" customWidth="1"/>
    <col min="8" max="8" width="77.83203" style="260" customWidth="1"/>
    <col min="9" max="10" width="20" style="260" customWidth="1"/>
    <col min="11" max="11" width="1.667969" style="260" customWidth="1"/>
  </cols>
  <sheetData>
    <row r="1" s="1" customFormat="1" ht="37.5" customHeight="1"/>
    <row r="2" s="1" customFormat="1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="15" customFormat="1" ht="45" customHeight="1">
      <c r="B3" s="264"/>
      <c r="C3" s="265" t="s">
        <v>572</v>
      </c>
      <c r="D3" s="265"/>
      <c r="E3" s="265"/>
      <c r="F3" s="265"/>
      <c r="G3" s="265"/>
      <c r="H3" s="265"/>
      <c r="I3" s="265"/>
      <c r="J3" s="265"/>
      <c r="K3" s="266"/>
    </row>
    <row r="4" s="1" customFormat="1" ht="25.5" customHeight="1">
      <c r="B4" s="267"/>
      <c r="C4" s="268" t="s">
        <v>573</v>
      </c>
      <c r="D4" s="268"/>
      <c r="E4" s="268"/>
      <c r="F4" s="268"/>
      <c r="G4" s="268"/>
      <c r="H4" s="268"/>
      <c r="I4" s="268"/>
      <c r="J4" s="268"/>
      <c r="K4" s="269"/>
    </row>
    <row r="5" s="1" customFormat="1" ht="5.25" customHeight="1">
      <c r="B5" s="267"/>
      <c r="C5" s="270"/>
      <c r="D5" s="270"/>
      <c r="E5" s="270"/>
      <c r="F5" s="270"/>
      <c r="G5" s="270"/>
      <c r="H5" s="270"/>
      <c r="I5" s="270"/>
      <c r="J5" s="270"/>
      <c r="K5" s="269"/>
    </row>
    <row r="6" s="1" customFormat="1" ht="15" customHeight="1">
      <c r="B6" s="267"/>
      <c r="C6" s="271" t="s">
        <v>574</v>
      </c>
      <c r="D6" s="271"/>
      <c r="E6" s="271"/>
      <c r="F6" s="271"/>
      <c r="G6" s="271"/>
      <c r="H6" s="271"/>
      <c r="I6" s="271"/>
      <c r="J6" s="271"/>
      <c r="K6" s="269"/>
    </row>
    <row r="7" s="1" customFormat="1" ht="15" customHeight="1">
      <c r="B7" s="272"/>
      <c r="C7" s="271" t="s">
        <v>575</v>
      </c>
      <c r="D7" s="271"/>
      <c r="E7" s="271"/>
      <c r="F7" s="271"/>
      <c r="G7" s="271"/>
      <c r="H7" s="271"/>
      <c r="I7" s="271"/>
      <c r="J7" s="271"/>
      <c r="K7" s="269"/>
    </row>
    <row r="8" s="1" customFormat="1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s="1" customFormat="1" ht="15" customHeight="1">
      <c r="B9" s="272"/>
      <c r="C9" s="271" t="s">
        <v>576</v>
      </c>
      <c r="D9" s="271"/>
      <c r="E9" s="271"/>
      <c r="F9" s="271"/>
      <c r="G9" s="271"/>
      <c r="H9" s="271"/>
      <c r="I9" s="271"/>
      <c r="J9" s="271"/>
      <c r="K9" s="269"/>
    </row>
    <row r="10" s="1" customFormat="1" ht="15" customHeight="1">
      <c r="B10" s="272"/>
      <c r="C10" s="271"/>
      <c r="D10" s="271" t="s">
        <v>577</v>
      </c>
      <c r="E10" s="271"/>
      <c r="F10" s="271"/>
      <c r="G10" s="271"/>
      <c r="H10" s="271"/>
      <c r="I10" s="271"/>
      <c r="J10" s="271"/>
      <c r="K10" s="269"/>
    </row>
    <row r="11" s="1" customFormat="1" ht="15" customHeight="1">
      <c r="B11" s="272"/>
      <c r="C11" s="273"/>
      <c r="D11" s="271" t="s">
        <v>578</v>
      </c>
      <c r="E11" s="271"/>
      <c r="F11" s="271"/>
      <c r="G11" s="271"/>
      <c r="H11" s="271"/>
      <c r="I11" s="271"/>
      <c r="J11" s="271"/>
      <c r="K11" s="269"/>
    </row>
    <row r="12" s="1" customFormat="1" ht="15" customHeight="1">
      <c r="B12" s="272"/>
      <c r="C12" s="273"/>
      <c r="D12" s="271"/>
      <c r="E12" s="271"/>
      <c r="F12" s="271"/>
      <c r="G12" s="271"/>
      <c r="H12" s="271"/>
      <c r="I12" s="271"/>
      <c r="J12" s="271"/>
      <c r="K12" s="269"/>
    </row>
    <row r="13" s="1" customFormat="1" ht="15" customHeight="1">
      <c r="B13" s="272"/>
      <c r="C13" s="273"/>
      <c r="D13" s="274" t="s">
        <v>579</v>
      </c>
      <c r="E13" s="271"/>
      <c r="F13" s="271"/>
      <c r="G13" s="271"/>
      <c r="H13" s="271"/>
      <c r="I13" s="271"/>
      <c r="J13" s="271"/>
      <c r="K13" s="269"/>
    </row>
    <row r="14" s="1" customFormat="1" ht="12.75" customHeight="1">
      <c r="B14" s="272"/>
      <c r="C14" s="273"/>
      <c r="D14" s="273"/>
      <c r="E14" s="273"/>
      <c r="F14" s="273"/>
      <c r="G14" s="273"/>
      <c r="H14" s="273"/>
      <c r="I14" s="273"/>
      <c r="J14" s="273"/>
      <c r="K14" s="269"/>
    </row>
    <row r="15" s="1" customFormat="1" ht="15" customHeight="1">
      <c r="B15" s="272"/>
      <c r="C15" s="273"/>
      <c r="D15" s="271" t="s">
        <v>580</v>
      </c>
      <c r="E15" s="271"/>
      <c r="F15" s="271"/>
      <c r="G15" s="271"/>
      <c r="H15" s="271"/>
      <c r="I15" s="271"/>
      <c r="J15" s="271"/>
      <c r="K15" s="269"/>
    </row>
    <row r="16" s="1" customFormat="1" ht="15" customHeight="1">
      <c r="B16" s="272"/>
      <c r="C16" s="273"/>
      <c r="D16" s="271" t="s">
        <v>581</v>
      </c>
      <c r="E16" s="271"/>
      <c r="F16" s="271"/>
      <c r="G16" s="271"/>
      <c r="H16" s="271"/>
      <c r="I16" s="271"/>
      <c r="J16" s="271"/>
      <c r="K16" s="269"/>
    </row>
    <row r="17" s="1" customFormat="1" ht="15" customHeight="1">
      <c r="B17" s="272"/>
      <c r="C17" s="273"/>
      <c r="D17" s="271" t="s">
        <v>582</v>
      </c>
      <c r="E17" s="271"/>
      <c r="F17" s="271"/>
      <c r="G17" s="271"/>
      <c r="H17" s="271"/>
      <c r="I17" s="271"/>
      <c r="J17" s="271"/>
      <c r="K17" s="269"/>
    </row>
    <row r="18" s="1" customFormat="1" ht="15" customHeight="1">
      <c r="B18" s="272"/>
      <c r="C18" s="273"/>
      <c r="D18" s="273"/>
      <c r="E18" s="275" t="s">
        <v>76</v>
      </c>
      <c r="F18" s="271" t="s">
        <v>583</v>
      </c>
      <c r="G18" s="271"/>
      <c r="H18" s="271"/>
      <c r="I18" s="271"/>
      <c r="J18" s="271"/>
      <c r="K18" s="269"/>
    </row>
    <row r="19" s="1" customFormat="1" ht="15" customHeight="1">
      <c r="B19" s="272"/>
      <c r="C19" s="273"/>
      <c r="D19" s="273"/>
      <c r="E19" s="275" t="s">
        <v>584</v>
      </c>
      <c r="F19" s="271" t="s">
        <v>585</v>
      </c>
      <c r="G19" s="271"/>
      <c r="H19" s="271"/>
      <c r="I19" s="271"/>
      <c r="J19" s="271"/>
      <c r="K19" s="269"/>
    </row>
    <row r="20" s="1" customFormat="1" ht="15" customHeight="1">
      <c r="B20" s="272"/>
      <c r="C20" s="273"/>
      <c r="D20" s="273"/>
      <c r="E20" s="275" t="s">
        <v>586</v>
      </c>
      <c r="F20" s="271" t="s">
        <v>587</v>
      </c>
      <c r="G20" s="271"/>
      <c r="H20" s="271"/>
      <c r="I20" s="271"/>
      <c r="J20" s="271"/>
      <c r="K20" s="269"/>
    </row>
    <row r="21" s="1" customFormat="1" ht="15" customHeight="1">
      <c r="B21" s="272"/>
      <c r="C21" s="273"/>
      <c r="D21" s="273"/>
      <c r="E21" s="275" t="s">
        <v>588</v>
      </c>
      <c r="F21" s="271" t="s">
        <v>589</v>
      </c>
      <c r="G21" s="271"/>
      <c r="H21" s="271"/>
      <c r="I21" s="271"/>
      <c r="J21" s="271"/>
      <c r="K21" s="269"/>
    </row>
    <row r="22" s="1" customFormat="1" ht="15" customHeight="1">
      <c r="B22" s="272"/>
      <c r="C22" s="273"/>
      <c r="D22" s="273"/>
      <c r="E22" s="275" t="s">
        <v>590</v>
      </c>
      <c r="F22" s="271" t="s">
        <v>591</v>
      </c>
      <c r="G22" s="271"/>
      <c r="H22" s="271"/>
      <c r="I22" s="271"/>
      <c r="J22" s="271"/>
      <c r="K22" s="269"/>
    </row>
    <row r="23" s="1" customFormat="1" ht="15" customHeight="1">
      <c r="B23" s="272"/>
      <c r="C23" s="273"/>
      <c r="D23" s="273"/>
      <c r="E23" s="275" t="s">
        <v>592</v>
      </c>
      <c r="F23" s="271" t="s">
        <v>593</v>
      </c>
      <c r="G23" s="271"/>
      <c r="H23" s="271"/>
      <c r="I23" s="271"/>
      <c r="J23" s="271"/>
      <c r="K23" s="269"/>
    </row>
    <row r="24" s="1" customFormat="1" ht="12.75" customHeight="1">
      <c r="B24" s="272"/>
      <c r="C24" s="273"/>
      <c r="D24" s="273"/>
      <c r="E24" s="273"/>
      <c r="F24" s="273"/>
      <c r="G24" s="273"/>
      <c r="H24" s="273"/>
      <c r="I24" s="273"/>
      <c r="J24" s="273"/>
      <c r="K24" s="269"/>
    </row>
    <row r="25" s="1" customFormat="1" ht="15" customHeight="1">
      <c r="B25" s="272"/>
      <c r="C25" s="271" t="s">
        <v>594</v>
      </c>
      <c r="D25" s="271"/>
      <c r="E25" s="271"/>
      <c r="F25" s="271"/>
      <c r="G25" s="271"/>
      <c r="H25" s="271"/>
      <c r="I25" s="271"/>
      <c r="J25" s="271"/>
      <c r="K25" s="269"/>
    </row>
    <row r="26" s="1" customFormat="1" ht="15" customHeight="1">
      <c r="B26" s="272"/>
      <c r="C26" s="271" t="s">
        <v>595</v>
      </c>
      <c r="D26" s="271"/>
      <c r="E26" s="271"/>
      <c r="F26" s="271"/>
      <c r="G26" s="271"/>
      <c r="H26" s="271"/>
      <c r="I26" s="271"/>
      <c r="J26" s="271"/>
      <c r="K26" s="269"/>
    </row>
    <row r="27" s="1" customFormat="1" ht="15" customHeight="1">
      <c r="B27" s="272"/>
      <c r="C27" s="271"/>
      <c r="D27" s="271" t="s">
        <v>596</v>
      </c>
      <c r="E27" s="271"/>
      <c r="F27" s="271"/>
      <c r="G27" s="271"/>
      <c r="H27" s="271"/>
      <c r="I27" s="271"/>
      <c r="J27" s="271"/>
      <c r="K27" s="269"/>
    </row>
    <row r="28" s="1" customFormat="1" ht="15" customHeight="1">
      <c r="B28" s="272"/>
      <c r="C28" s="273"/>
      <c r="D28" s="271" t="s">
        <v>597</v>
      </c>
      <c r="E28" s="271"/>
      <c r="F28" s="271"/>
      <c r="G28" s="271"/>
      <c r="H28" s="271"/>
      <c r="I28" s="271"/>
      <c r="J28" s="271"/>
      <c r="K28" s="269"/>
    </row>
    <row r="29" s="1" customFormat="1" ht="12.75" customHeight="1">
      <c r="B29" s="272"/>
      <c r="C29" s="273"/>
      <c r="D29" s="273"/>
      <c r="E29" s="273"/>
      <c r="F29" s="273"/>
      <c r="G29" s="273"/>
      <c r="H29" s="273"/>
      <c r="I29" s="273"/>
      <c r="J29" s="273"/>
      <c r="K29" s="269"/>
    </row>
    <row r="30" s="1" customFormat="1" ht="15" customHeight="1">
      <c r="B30" s="272"/>
      <c r="C30" s="273"/>
      <c r="D30" s="271" t="s">
        <v>598</v>
      </c>
      <c r="E30" s="271"/>
      <c r="F30" s="271"/>
      <c r="G30" s="271"/>
      <c r="H30" s="271"/>
      <c r="I30" s="271"/>
      <c r="J30" s="271"/>
      <c r="K30" s="269"/>
    </row>
    <row r="31" s="1" customFormat="1" ht="15" customHeight="1">
      <c r="B31" s="272"/>
      <c r="C31" s="273"/>
      <c r="D31" s="271" t="s">
        <v>599</v>
      </c>
      <c r="E31" s="271"/>
      <c r="F31" s="271"/>
      <c r="G31" s="271"/>
      <c r="H31" s="271"/>
      <c r="I31" s="271"/>
      <c r="J31" s="271"/>
      <c r="K31" s="269"/>
    </row>
    <row r="32" s="1" customFormat="1" ht="12.75" customHeight="1">
      <c r="B32" s="272"/>
      <c r="C32" s="273"/>
      <c r="D32" s="273"/>
      <c r="E32" s="273"/>
      <c r="F32" s="273"/>
      <c r="G32" s="273"/>
      <c r="H32" s="273"/>
      <c r="I32" s="273"/>
      <c r="J32" s="273"/>
      <c r="K32" s="269"/>
    </row>
    <row r="33" s="1" customFormat="1" ht="15" customHeight="1">
      <c r="B33" s="272"/>
      <c r="C33" s="273"/>
      <c r="D33" s="271" t="s">
        <v>600</v>
      </c>
      <c r="E33" s="271"/>
      <c r="F33" s="271"/>
      <c r="G33" s="271"/>
      <c r="H33" s="271"/>
      <c r="I33" s="271"/>
      <c r="J33" s="271"/>
      <c r="K33" s="269"/>
    </row>
    <row r="34" s="1" customFormat="1" ht="15" customHeight="1">
      <c r="B34" s="272"/>
      <c r="C34" s="273"/>
      <c r="D34" s="271" t="s">
        <v>601</v>
      </c>
      <c r="E34" s="271"/>
      <c r="F34" s="271"/>
      <c r="G34" s="271"/>
      <c r="H34" s="271"/>
      <c r="I34" s="271"/>
      <c r="J34" s="271"/>
      <c r="K34" s="269"/>
    </row>
    <row r="35" s="1" customFormat="1" ht="15" customHeight="1">
      <c r="B35" s="272"/>
      <c r="C35" s="273"/>
      <c r="D35" s="271" t="s">
        <v>602</v>
      </c>
      <c r="E35" s="271"/>
      <c r="F35" s="271"/>
      <c r="G35" s="271"/>
      <c r="H35" s="271"/>
      <c r="I35" s="271"/>
      <c r="J35" s="271"/>
      <c r="K35" s="269"/>
    </row>
    <row r="36" s="1" customFormat="1" ht="15" customHeight="1">
      <c r="B36" s="272"/>
      <c r="C36" s="273"/>
      <c r="D36" s="271"/>
      <c r="E36" s="274" t="s">
        <v>107</v>
      </c>
      <c r="F36" s="271"/>
      <c r="G36" s="271" t="s">
        <v>603</v>
      </c>
      <c r="H36" s="271"/>
      <c r="I36" s="271"/>
      <c r="J36" s="271"/>
      <c r="K36" s="269"/>
    </row>
    <row r="37" s="1" customFormat="1" ht="30.75" customHeight="1">
      <c r="B37" s="272"/>
      <c r="C37" s="273"/>
      <c r="D37" s="271"/>
      <c r="E37" s="274" t="s">
        <v>604</v>
      </c>
      <c r="F37" s="271"/>
      <c r="G37" s="271" t="s">
        <v>605</v>
      </c>
      <c r="H37" s="271"/>
      <c r="I37" s="271"/>
      <c r="J37" s="271"/>
      <c r="K37" s="269"/>
    </row>
    <row r="38" s="1" customFormat="1" ht="15" customHeight="1">
      <c r="B38" s="272"/>
      <c r="C38" s="273"/>
      <c r="D38" s="271"/>
      <c r="E38" s="274" t="s">
        <v>50</v>
      </c>
      <c r="F38" s="271"/>
      <c r="G38" s="271" t="s">
        <v>606</v>
      </c>
      <c r="H38" s="271"/>
      <c r="I38" s="271"/>
      <c r="J38" s="271"/>
      <c r="K38" s="269"/>
    </row>
    <row r="39" s="1" customFormat="1" ht="15" customHeight="1">
      <c r="B39" s="272"/>
      <c r="C39" s="273"/>
      <c r="D39" s="271"/>
      <c r="E39" s="274" t="s">
        <v>51</v>
      </c>
      <c r="F39" s="271"/>
      <c r="G39" s="271" t="s">
        <v>607</v>
      </c>
      <c r="H39" s="271"/>
      <c r="I39" s="271"/>
      <c r="J39" s="271"/>
      <c r="K39" s="269"/>
    </row>
    <row r="40" s="1" customFormat="1" ht="15" customHeight="1">
      <c r="B40" s="272"/>
      <c r="C40" s="273"/>
      <c r="D40" s="271"/>
      <c r="E40" s="274" t="s">
        <v>108</v>
      </c>
      <c r="F40" s="271"/>
      <c r="G40" s="271" t="s">
        <v>608</v>
      </c>
      <c r="H40" s="271"/>
      <c r="I40" s="271"/>
      <c r="J40" s="271"/>
      <c r="K40" s="269"/>
    </row>
    <row r="41" s="1" customFormat="1" ht="15" customHeight="1">
      <c r="B41" s="272"/>
      <c r="C41" s="273"/>
      <c r="D41" s="271"/>
      <c r="E41" s="274" t="s">
        <v>109</v>
      </c>
      <c r="F41" s="271"/>
      <c r="G41" s="271" t="s">
        <v>609</v>
      </c>
      <c r="H41" s="271"/>
      <c r="I41" s="271"/>
      <c r="J41" s="271"/>
      <c r="K41" s="269"/>
    </row>
    <row r="42" s="1" customFormat="1" ht="15" customHeight="1">
      <c r="B42" s="272"/>
      <c r="C42" s="273"/>
      <c r="D42" s="271"/>
      <c r="E42" s="274" t="s">
        <v>610</v>
      </c>
      <c r="F42" s="271"/>
      <c r="G42" s="271" t="s">
        <v>611</v>
      </c>
      <c r="H42" s="271"/>
      <c r="I42" s="271"/>
      <c r="J42" s="271"/>
      <c r="K42" s="269"/>
    </row>
    <row r="43" s="1" customFormat="1" ht="15" customHeight="1">
      <c r="B43" s="272"/>
      <c r="C43" s="273"/>
      <c r="D43" s="271"/>
      <c r="E43" s="274"/>
      <c r="F43" s="271"/>
      <c r="G43" s="271" t="s">
        <v>612</v>
      </c>
      <c r="H43" s="271"/>
      <c r="I43" s="271"/>
      <c r="J43" s="271"/>
      <c r="K43" s="269"/>
    </row>
    <row r="44" s="1" customFormat="1" ht="15" customHeight="1">
      <c r="B44" s="272"/>
      <c r="C44" s="273"/>
      <c r="D44" s="271"/>
      <c r="E44" s="274" t="s">
        <v>613</v>
      </c>
      <c r="F44" s="271"/>
      <c r="G44" s="271" t="s">
        <v>614</v>
      </c>
      <c r="H44" s="271"/>
      <c r="I44" s="271"/>
      <c r="J44" s="271"/>
      <c r="K44" s="269"/>
    </row>
    <row r="45" s="1" customFormat="1" ht="15" customHeight="1">
      <c r="B45" s="272"/>
      <c r="C45" s="273"/>
      <c r="D45" s="271"/>
      <c r="E45" s="274" t="s">
        <v>111</v>
      </c>
      <c r="F45" s="271"/>
      <c r="G45" s="271" t="s">
        <v>615</v>
      </c>
      <c r="H45" s="271"/>
      <c r="I45" s="271"/>
      <c r="J45" s="271"/>
      <c r="K45" s="269"/>
    </row>
    <row r="46" s="1" customFormat="1" ht="12.75" customHeight="1">
      <c r="B46" s="272"/>
      <c r="C46" s="273"/>
      <c r="D46" s="271"/>
      <c r="E46" s="271"/>
      <c r="F46" s="271"/>
      <c r="G46" s="271"/>
      <c r="H46" s="271"/>
      <c r="I46" s="271"/>
      <c r="J46" s="271"/>
      <c r="K46" s="269"/>
    </row>
    <row r="47" s="1" customFormat="1" ht="15" customHeight="1">
      <c r="B47" s="272"/>
      <c r="C47" s="273"/>
      <c r="D47" s="271" t="s">
        <v>616</v>
      </c>
      <c r="E47" s="271"/>
      <c r="F47" s="271"/>
      <c r="G47" s="271"/>
      <c r="H47" s="271"/>
      <c r="I47" s="271"/>
      <c r="J47" s="271"/>
      <c r="K47" s="269"/>
    </row>
    <row r="48" s="1" customFormat="1" ht="15" customHeight="1">
      <c r="B48" s="272"/>
      <c r="C48" s="273"/>
      <c r="D48" s="273"/>
      <c r="E48" s="271" t="s">
        <v>617</v>
      </c>
      <c r="F48" s="271"/>
      <c r="G48" s="271"/>
      <c r="H48" s="271"/>
      <c r="I48" s="271"/>
      <c r="J48" s="271"/>
      <c r="K48" s="269"/>
    </row>
    <row r="49" s="1" customFormat="1" ht="15" customHeight="1">
      <c r="B49" s="272"/>
      <c r="C49" s="273"/>
      <c r="D49" s="273"/>
      <c r="E49" s="271" t="s">
        <v>618</v>
      </c>
      <c r="F49" s="271"/>
      <c r="G49" s="271"/>
      <c r="H49" s="271"/>
      <c r="I49" s="271"/>
      <c r="J49" s="271"/>
      <c r="K49" s="269"/>
    </row>
    <row r="50" s="1" customFormat="1" ht="15" customHeight="1">
      <c r="B50" s="272"/>
      <c r="C50" s="273"/>
      <c r="D50" s="273"/>
      <c r="E50" s="271" t="s">
        <v>619</v>
      </c>
      <c r="F50" s="271"/>
      <c r="G50" s="271"/>
      <c r="H50" s="271"/>
      <c r="I50" s="271"/>
      <c r="J50" s="271"/>
      <c r="K50" s="269"/>
    </row>
    <row r="51" s="1" customFormat="1" ht="15" customHeight="1">
      <c r="B51" s="272"/>
      <c r="C51" s="273"/>
      <c r="D51" s="271" t="s">
        <v>620</v>
      </c>
      <c r="E51" s="271"/>
      <c r="F51" s="271"/>
      <c r="G51" s="271"/>
      <c r="H51" s="271"/>
      <c r="I51" s="271"/>
      <c r="J51" s="271"/>
      <c r="K51" s="269"/>
    </row>
    <row r="52" s="1" customFormat="1" ht="25.5" customHeight="1">
      <c r="B52" s="267"/>
      <c r="C52" s="268" t="s">
        <v>621</v>
      </c>
      <c r="D52" s="268"/>
      <c r="E52" s="268"/>
      <c r="F52" s="268"/>
      <c r="G52" s="268"/>
      <c r="H52" s="268"/>
      <c r="I52" s="268"/>
      <c r="J52" s="268"/>
      <c r="K52" s="269"/>
    </row>
    <row r="53" s="1" customFormat="1" ht="5.25" customHeight="1">
      <c r="B53" s="267"/>
      <c r="C53" s="270"/>
      <c r="D53" s="270"/>
      <c r="E53" s="270"/>
      <c r="F53" s="270"/>
      <c r="G53" s="270"/>
      <c r="H53" s="270"/>
      <c r="I53" s="270"/>
      <c r="J53" s="270"/>
      <c r="K53" s="269"/>
    </row>
    <row r="54" s="1" customFormat="1" ht="15" customHeight="1">
      <c r="B54" s="267"/>
      <c r="C54" s="271" t="s">
        <v>622</v>
      </c>
      <c r="D54" s="271"/>
      <c r="E54" s="271"/>
      <c r="F54" s="271"/>
      <c r="G54" s="271"/>
      <c r="H54" s="271"/>
      <c r="I54" s="271"/>
      <c r="J54" s="271"/>
      <c r="K54" s="269"/>
    </row>
    <row r="55" s="1" customFormat="1" ht="15" customHeight="1">
      <c r="B55" s="267"/>
      <c r="C55" s="271" t="s">
        <v>623</v>
      </c>
      <c r="D55" s="271"/>
      <c r="E55" s="271"/>
      <c r="F55" s="271"/>
      <c r="G55" s="271"/>
      <c r="H55" s="271"/>
      <c r="I55" s="271"/>
      <c r="J55" s="271"/>
      <c r="K55" s="269"/>
    </row>
    <row r="56" s="1" customFormat="1" ht="12.75" customHeight="1">
      <c r="B56" s="267"/>
      <c r="C56" s="271"/>
      <c r="D56" s="271"/>
      <c r="E56" s="271"/>
      <c r="F56" s="271"/>
      <c r="G56" s="271"/>
      <c r="H56" s="271"/>
      <c r="I56" s="271"/>
      <c r="J56" s="271"/>
      <c r="K56" s="269"/>
    </row>
    <row r="57" s="1" customFormat="1" ht="15" customHeight="1">
      <c r="B57" s="267"/>
      <c r="C57" s="271" t="s">
        <v>624</v>
      </c>
      <c r="D57" s="271"/>
      <c r="E57" s="271"/>
      <c r="F57" s="271"/>
      <c r="G57" s="271"/>
      <c r="H57" s="271"/>
      <c r="I57" s="271"/>
      <c r="J57" s="271"/>
      <c r="K57" s="269"/>
    </row>
    <row r="58" s="1" customFormat="1" ht="15" customHeight="1">
      <c r="B58" s="267"/>
      <c r="C58" s="273"/>
      <c r="D58" s="271" t="s">
        <v>625</v>
      </c>
      <c r="E58" s="271"/>
      <c r="F58" s="271"/>
      <c r="G58" s="271"/>
      <c r="H58" s="271"/>
      <c r="I58" s="271"/>
      <c r="J58" s="271"/>
      <c r="K58" s="269"/>
    </row>
    <row r="59" s="1" customFormat="1" ht="15" customHeight="1">
      <c r="B59" s="267"/>
      <c r="C59" s="273"/>
      <c r="D59" s="271" t="s">
        <v>626</v>
      </c>
      <c r="E59" s="271"/>
      <c r="F59" s="271"/>
      <c r="G59" s="271"/>
      <c r="H59" s="271"/>
      <c r="I59" s="271"/>
      <c r="J59" s="271"/>
      <c r="K59" s="269"/>
    </row>
    <row r="60" s="1" customFormat="1" ht="15" customHeight="1">
      <c r="B60" s="267"/>
      <c r="C60" s="273"/>
      <c r="D60" s="271" t="s">
        <v>627</v>
      </c>
      <c r="E60" s="271"/>
      <c r="F60" s="271"/>
      <c r="G60" s="271"/>
      <c r="H60" s="271"/>
      <c r="I60" s="271"/>
      <c r="J60" s="271"/>
      <c r="K60" s="269"/>
    </row>
    <row r="61" s="1" customFormat="1" ht="15" customHeight="1">
      <c r="B61" s="267"/>
      <c r="C61" s="273"/>
      <c r="D61" s="271" t="s">
        <v>628</v>
      </c>
      <c r="E61" s="271"/>
      <c r="F61" s="271"/>
      <c r="G61" s="271"/>
      <c r="H61" s="271"/>
      <c r="I61" s="271"/>
      <c r="J61" s="271"/>
      <c r="K61" s="269"/>
    </row>
    <row r="62" s="1" customFormat="1" ht="15" customHeight="1">
      <c r="B62" s="267"/>
      <c r="C62" s="273"/>
      <c r="D62" s="276" t="s">
        <v>629</v>
      </c>
      <c r="E62" s="276"/>
      <c r="F62" s="276"/>
      <c r="G62" s="276"/>
      <c r="H62" s="276"/>
      <c r="I62" s="276"/>
      <c r="J62" s="276"/>
      <c r="K62" s="269"/>
    </row>
    <row r="63" s="1" customFormat="1" ht="15" customHeight="1">
      <c r="B63" s="267"/>
      <c r="C63" s="273"/>
      <c r="D63" s="271" t="s">
        <v>630</v>
      </c>
      <c r="E63" s="271"/>
      <c r="F63" s="271"/>
      <c r="G63" s="271"/>
      <c r="H63" s="271"/>
      <c r="I63" s="271"/>
      <c r="J63" s="271"/>
      <c r="K63" s="269"/>
    </row>
    <row r="64" s="1" customFormat="1" ht="12.75" customHeight="1">
      <c r="B64" s="267"/>
      <c r="C64" s="273"/>
      <c r="D64" s="273"/>
      <c r="E64" s="277"/>
      <c r="F64" s="273"/>
      <c r="G64" s="273"/>
      <c r="H64" s="273"/>
      <c r="I64" s="273"/>
      <c r="J64" s="273"/>
      <c r="K64" s="269"/>
    </row>
    <row r="65" s="1" customFormat="1" ht="15" customHeight="1">
      <c r="B65" s="267"/>
      <c r="C65" s="273"/>
      <c r="D65" s="271" t="s">
        <v>631</v>
      </c>
      <c r="E65" s="271"/>
      <c r="F65" s="271"/>
      <c r="G65" s="271"/>
      <c r="H65" s="271"/>
      <c r="I65" s="271"/>
      <c r="J65" s="271"/>
      <c r="K65" s="269"/>
    </row>
    <row r="66" s="1" customFormat="1" ht="15" customHeight="1">
      <c r="B66" s="267"/>
      <c r="C66" s="273"/>
      <c r="D66" s="276" t="s">
        <v>632</v>
      </c>
      <c r="E66" s="276"/>
      <c r="F66" s="276"/>
      <c r="G66" s="276"/>
      <c r="H66" s="276"/>
      <c r="I66" s="276"/>
      <c r="J66" s="276"/>
      <c r="K66" s="269"/>
    </row>
    <row r="67" s="1" customFormat="1" ht="15" customHeight="1">
      <c r="B67" s="267"/>
      <c r="C67" s="273"/>
      <c r="D67" s="271" t="s">
        <v>633</v>
      </c>
      <c r="E67" s="271"/>
      <c r="F67" s="271"/>
      <c r="G67" s="271"/>
      <c r="H67" s="271"/>
      <c r="I67" s="271"/>
      <c r="J67" s="271"/>
      <c r="K67" s="269"/>
    </row>
    <row r="68" s="1" customFormat="1" ht="15" customHeight="1">
      <c r="B68" s="267"/>
      <c r="C68" s="273"/>
      <c r="D68" s="271" t="s">
        <v>634</v>
      </c>
      <c r="E68" s="271"/>
      <c r="F68" s="271"/>
      <c r="G68" s="271"/>
      <c r="H68" s="271"/>
      <c r="I68" s="271"/>
      <c r="J68" s="271"/>
      <c r="K68" s="269"/>
    </row>
    <row r="69" s="1" customFormat="1" ht="15" customHeight="1">
      <c r="B69" s="267"/>
      <c r="C69" s="273"/>
      <c r="D69" s="271" t="s">
        <v>635</v>
      </c>
      <c r="E69" s="271"/>
      <c r="F69" s="271"/>
      <c r="G69" s="271"/>
      <c r="H69" s="271"/>
      <c r="I69" s="271"/>
      <c r="J69" s="271"/>
      <c r="K69" s="269"/>
    </row>
    <row r="70" s="1" customFormat="1" ht="15" customHeight="1">
      <c r="B70" s="267"/>
      <c r="C70" s="273"/>
      <c r="D70" s="271" t="s">
        <v>636</v>
      </c>
      <c r="E70" s="271"/>
      <c r="F70" s="271"/>
      <c r="G70" s="271"/>
      <c r="H70" s="271"/>
      <c r="I70" s="271"/>
      <c r="J70" s="271"/>
      <c r="K70" s="269"/>
    </row>
    <row r="71" s="1" customFormat="1" ht="12.75" customHeight="1">
      <c r="B71" s="278"/>
      <c r="C71" s="279"/>
      <c r="D71" s="279"/>
      <c r="E71" s="279"/>
      <c r="F71" s="279"/>
      <c r="G71" s="279"/>
      <c r="H71" s="279"/>
      <c r="I71" s="279"/>
      <c r="J71" s="279"/>
      <c r="K71" s="280"/>
    </row>
    <row r="72" s="1" customFormat="1" ht="18.75" customHeight="1">
      <c r="B72" s="281"/>
      <c r="C72" s="281"/>
      <c r="D72" s="281"/>
      <c r="E72" s="281"/>
      <c r="F72" s="281"/>
      <c r="G72" s="281"/>
      <c r="H72" s="281"/>
      <c r="I72" s="281"/>
      <c r="J72" s="281"/>
      <c r="K72" s="282"/>
    </row>
    <row r="73" s="1" customFormat="1" ht="18.75" customHeight="1">
      <c r="B73" s="282"/>
      <c r="C73" s="282"/>
      <c r="D73" s="282"/>
      <c r="E73" s="282"/>
      <c r="F73" s="282"/>
      <c r="G73" s="282"/>
      <c r="H73" s="282"/>
      <c r="I73" s="282"/>
      <c r="J73" s="282"/>
      <c r="K73" s="282"/>
    </row>
    <row r="74" s="1" customFormat="1" ht="7.5" customHeight="1">
      <c r="B74" s="283"/>
      <c r="C74" s="284"/>
      <c r="D74" s="284"/>
      <c r="E74" s="284"/>
      <c r="F74" s="284"/>
      <c r="G74" s="284"/>
      <c r="H74" s="284"/>
      <c r="I74" s="284"/>
      <c r="J74" s="284"/>
      <c r="K74" s="285"/>
    </row>
    <row r="75" s="1" customFormat="1" ht="45" customHeight="1">
      <c r="B75" s="286"/>
      <c r="C75" s="287" t="s">
        <v>637</v>
      </c>
      <c r="D75" s="287"/>
      <c r="E75" s="287"/>
      <c r="F75" s="287"/>
      <c r="G75" s="287"/>
      <c r="H75" s="287"/>
      <c r="I75" s="287"/>
      <c r="J75" s="287"/>
      <c r="K75" s="288"/>
    </row>
    <row r="76" s="1" customFormat="1" ht="17.25" customHeight="1">
      <c r="B76" s="286"/>
      <c r="C76" s="289" t="s">
        <v>638</v>
      </c>
      <c r="D76" s="289"/>
      <c r="E76" s="289"/>
      <c r="F76" s="289" t="s">
        <v>639</v>
      </c>
      <c r="G76" s="290"/>
      <c r="H76" s="289" t="s">
        <v>51</v>
      </c>
      <c r="I76" s="289" t="s">
        <v>54</v>
      </c>
      <c r="J76" s="289" t="s">
        <v>640</v>
      </c>
      <c r="K76" s="288"/>
    </row>
    <row r="77" s="1" customFormat="1" ht="17.25" customHeight="1">
      <c r="B77" s="286"/>
      <c r="C77" s="291" t="s">
        <v>641</v>
      </c>
      <c r="D77" s="291"/>
      <c r="E77" s="291"/>
      <c r="F77" s="292" t="s">
        <v>642</v>
      </c>
      <c r="G77" s="293"/>
      <c r="H77" s="291"/>
      <c r="I77" s="291"/>
      <c r="J77" s="291" t="s">
        <v>643</v>
      </c>
      <c r="K77" s="288"/>
    </row>
    <row r="78" s="1" customFormat="1" ht="5.25" customHeight="1">
      <c r="B78" s="286"/>
      <c r="C78" s="294"/>
      <c r="D78" s="294"/>
      <c r="E78" s="294"/>
      <c r="F78" s="294"/>
      <c r="G78" s="295"/>
      <c r="H78" s="294"/>
      <c r="I78" s="294"/>
      <c r="J78" s="294"/>
      <c r="K78" s="288"/>
    </row>
    <row r="79" s="1" customFormat="1" ht="15" customHeight="1">
      <c r="B79" s="286"/>
      <c r="C79" s="274" t="s">
        <v>50</v>
      </c>
      <c r="D79" s="296"/>
      <c r="E79" s="296"/>
      <c r="F79" s="297" t="s">
        <v>644</v>
      </c>
      <c r="G79" s="298"/>
      <c r="H79" s="274" t="s">
        <v>645</v>
      </c>
      <c r="I79" s="274" t="s">
        <v>646</v>
      </c>
      <c r="J79" s="274">
        <v>20</v>
      </c>
      <c r="K79" s="288"/>
    </row>
    <row r="80" s="1" customFormat="1" ht="15" customHeight="1">
      <c r="B80" s="286"/>
      <c r="C80" s="274" t="s">
        <v>647</v>
      </c>
      <c r="D80" s="274"/>
      <c r="E80" s="274"/>
      <c r="F80" s="297" t="s">
        <v>644</v>
      </c>
      <c r="G80" s="298"/>
      <c r="H80" s="274" t="s">
        <v>648</v>
      </c>
      <c r="I80" s="274" t="s">
        <v>646</v>
      </c>
      <c r="J80" s="274">
        <v>120</v>
      </c>
      <c r="K80" s="288"/>
    </row>
    <row r="81" s="1" customFormat="1" ht="15" customHeight="1">
      <c r="B81" s="299"/>
      <c r="C81" s="274" t="s">
        <v>649</v>
      </c>
      <c r="D81" s="274"/>
      <c r="E81" s="274"/>
      <c r="F81" s="297" t="s">
        <v>650</v>
      </c>
      <c r="G81" s="298"/>
      <c r="H81" s="274" t="s">
        <v>651</v>
      </c>
      <c r="I81" s="274" t="s">
        <v>646</v>
      </c>
      <c r="J81" s="274">
        <v>50</v>
      </c>
      <c r="K81" s="288"/>
    </row>
    <row r="82" s="1" customFormat="1" ht="15" customHeight="1">
      <c r="B82" s="299"/>
      <c r="C82" s="274" t="s">
        <v>652</v>
      </c>
      <c r="D82" s="274"/>
      <c r="E82" s="274"/>
      <c r="F82" s="297" t="s">
        <v>644</v>
      </c>
      <c r="G82" s="298"/>
      <c r="H82" s="274" t="s">
        <v>653</v>
      </c>
      <c r="I82" s="274" t="s">
        <v>654</v>
      </c>
      <c r="J82" s="274"/>
      <c r="K82" s="288"/>
    </row>
    <row r="83" s="1" customFormat="1" ht="15" customHeight="1">
      <c r="B83" s="299"/>
      <c r="C83" s="300" t="s">
        <v>655</v>
      </c>
      <c r="D83" s="300"/>
      <c r="E83" s="300"/>
      <c r="F83" s="301" t="s">
        <v>650</v>
      </c>
      <c r="G83" s="300"/>
      <c r="H83" s="300" t="s">
        <v>656</v>
      </c>
      <c r="I83" s="300" t="s">
        <v>646</v>
      </c>
      <c r="J83" s="300">
        <v>15</v>
      </c>
      <c r="K83" s="288"/>
    </row>
    <row r="84" s="1" customFormat="1" ht="15" customHeight="1">
      <c r="B84" s="299"/>
      <c r="C84" s="300" t="s">
        <v>657</v>
      </c>
      <c r="D84" s="300"/>
      <c r="E84" s="300"/>
      <c r="F84" s="301" t="s">
        <v>650</v>
      </c>
      <c r="G84" s="300"/>
      <c r="H84" s="300" t="s">
        <v>658</v>
      </c>
      <c r="I84" s="300" t="s">
        <v>646</v>
      </c>
      <c r="J84" s="300">
        <v>15</v>
      </c>
      <c r="K84" s="288"/>
    </row>
    <row r="85" s="1" customFormat="1" ht="15" customHeight="1">
      <c r="B85" s="299"/>
      <c r="C85" s="300" t="s">
        <v>659</v>
      </c>
      <c r="D85" s="300"/>
      <c r="E85" s="300"/>
      <c r="F85" s="301" t="s">
        <v>650</v>
      </c>
      <c r="G85" s="300"/>
      <c r="H85" s="300" t="s">
        <v>660</v>
      </c>
      <c r="I85" s="300" t="s">
        <v>646</v>
      </c>
      <c r="J85" s="300">
        <v>20</v>
      </c>
      <c r="K85" s="288"/>
    </row>
    <row r="86" s="1" customFormat="1" ht="15" customHeight="1">
      <c r="B86" s="299"/>
      <c r="C86" s="300" t="s">
        <v>661</v>
      </c>
      <c r="D86" s="300"/>
      <c r="E86" s="300"/>
      <c r="F86" s="301" t="s">
        <v>650</v>
      </c>
      <c r="G86" s="300"/>
      <c r="H86" s="300" t="s">
        <v>662</v>
      </c>
      <c r="I86" s="300" t="s">
        <v>646</v>
      </c>
      <c r="J86" s="300">
        <v>20</v>
      </c>
      <c r="K86" s="288"/>
    </row>
    <row r="87" s="1" customFormat="1" ht="15" customHeight="1">
      <c r="B87" s="299"/>
      <c r="C87" s="274" t="s">
        <v>663</v>
      </c>
      <c r="D87" s="274"/>
      <c r="E87" s="274"/>
      <c r="F87" s="297" t="s">
        <v>650</v>
      </c>
      <c r="G87" s="298"/>
      <c r="H87" s="274" t="s">
        <v>664</v>
      </c>
      <c r="I87" s="274" t="s">
        <v>646</v>
      </c>
      <c r="J87" s="274">
        <v>50</v>
      </c>
      <c r="K87" s="288"/>
    </row>
    <row r="88" s="1" customFormat="1" ht="15" customHeight="1">
      <c r="B88" s="299"/>
      <c r="C88" s="274" t="s">
        <v>665</v>
      </c>
      <c r="D88" s="274"/>
      <c r="E88" s="274"/>
      <c r="F88" s="297" t="s">
        <v>650</v>
      </c>
      <c r="G88" s="298"/>
      <c r="H88" s="274" t="s">
        <v>666</v>
      </c>
      <c r="I88" s="274" t="s">
        <v>646</v>
      </c>
      <c r="J88" s="274">
        <v>20</v>
      </c>
      <c r="K88" s="288"/>
    </row>
    <row r="89" s="1" customFormat="1" ht="15" customHeight="1">
      <c r="B89" s="299"/>
      <c r="C89" s="274" t="s">
        <v>667</v>
      </c>
      <c r="D89" s="274"/>
      <c r="E89" s="274"/>
      <c r="F89" s="297" t="s">
        <v>650</v>
      </c>
      <c r="G89" s="298"/>
      <c r="H89" s="274" t="s">
        <v>668</v>
      </c>
      <c r="I89" s="274" t="s">
        <v>646</v>
      </c>
      <c r="J89" s="274">
        <v>20</v>
      </c>
      <c r="K89" s="288"/>
    </row>
    <row r="90" s="1" customFormat="1" ht="15" customHeight="1">
      <c r="B90" s="299"/>
      <c r="C90" s="274" t="s">
        <v>669</v>
      </c>
      <c r="D90" s="274"/>
      <c r="E90" s="274"/>
      <c r="F90" s="297" t="s">
        <v>650</v>
      </c>
      <c r="G90" s="298"/>
      <c r="H90" s="274" t="s">
        <v>670</v>
      </c>
      <c r="I90" s="274" t="s">
        <v>646</v>
      </c>
      <c r="J90" s="274">
        <v>50</v>
      </c>
      <c r="K90" s="288"/>
    </row>
    <row r="91" s="1" customFormat="1" ht="15" customHeight="1">
      <c r="B91" s="299"/>
      <c r="C91" s="274" t="s">
        <v>671</v>
      </c>
      <c r="D91" s="274"/>
      <c r="E91" s="274"/>
      <c r="F91" s="297" t="s">
        <v>650</v>
      </c>
      <c r="G91" s="298"/>
      <c r="H91" s="274" t="s">
        <v>671</v>
      </c>
      <c r="I91" s="274" t="s">
        <v>646</v>
      </c>
      <c r="J91" s="274">
        <v>50</v>
      </c>
      <c r="K91" s="288"/>
    </row>
    <row r="92" s="1" customFormat="1" ht="15" customHeight="1">
      <c r="B92" s="299"/>
      <c r="C92" s="274" t="s">
        <v>672</v>
      </c>
      <c r="D92" s="274"/>
      <c r="E92" s="274"/>
      <c r="F92" s="297" t="s">
        <v>650</v>
      </c>
      <c r="G92" s="298"/>
      <c r="H92" s="274" t="s">
        <v>673</v>
      </c>
      <c r="I92" s="274" t="s">
        <v>646</v>
      </c>
      <c r="J92" s="274">
        <v>255</v>
      </c>
      <c r="K92" s="288"/>
    </row>
    <row r="93" s="1" customFormat="1" ht="15" customHeight="1">
      <c r="B93" s="299"/>
      <c r="C93" s="274" t="s">
        <v>674</v>
      </c>
      <c r="D93" s="274"/>
      <c r="E93" s="274"/>
      <c r="F93" s="297" t="s">
        <v>644</v>
      </c>
      <c r="G93" s="298"/>
      <c r="H93" s="274" t="s">
        <v>675</v>
      </c>
      <c r="I93" s="274" t="s">
        <v>676</v>
      </c>
      <c r="J93" s="274"/>
      <c r="K93" s="288"/>
    </row>
    <row r="94" s="1" customFormat="1" ht="15" customHeight="1">
      <c r="B94" s="299"/>
      <c r="C94" s="274" t="s">
        <v>677</v>
      </c>
      <c r="D94" s="274"/>
      <c r="E94" s="274"/>
      <c r="F94" s="297" t="s">
        <v>644</v>
      </c>
      <c r="G94" s="298"/>
      <c r="H94" s="274" t="s">
        <v>678</v>
      </c>
      <c r="I94" s="274" t="s">
        <v>679</v>
      </c>
      <c r="J94" s="274"/>
      <c r="K94" s="288"/>
    </row>
    <row r="95" s="1" customFormat="1" ht="15" customHeight="1">
      <c r="B95" s="299"/>
      <c r="C95" s="274" t="s">
        <v>680</v>
      </c>
      <c r="D95" s="274"/>
      <c r="E95" s="274"/>
      <c r="F95" s="297" t="s">
        <v>644</v>
      </c>
      <c r="G95" s="298"/>
      <c r="H95" s="274" t="s">
        <v>680</v>
      </c>
      <c r="I95" s="274" t="s">
        <v>679</v>
      </c>
      <c r="J95" s="274"/>
      <c r="K95" s="288"/>
    </row>
    <row r="96" s="1" customFormat="1" ht="15" customHeight="1">
      <c r="B96" s="299"/>
      <c r="C96" s="274" t="s">
        <v>35</v>
      </c>
      <c r="D96" s="274"/>
      <c r="E96" s="274"/>
      <c r="F96" s="297" t="s">
        <v>644</v>
      </c>
      <c r="G96" s="298"/>
      <c r="H96" s="274" t="s">
        <v>681</v>
      </c>
      <c r="I96" s="274" t="s">
        <v>679</v>
      </c>
      <c r="J96" s="274"/>
      <c r="K96" s="288"/>
    </row>
    <row r="97" s="1" customFormat="1" ht="15" customHeight="1">
      <c r="B97" s="299"/>
      <c r="C97" s="274" t="s">
        <v>45</v>
      </c>
      <c r="D97" s="274"/>
      <c r="E97" s="274"/>
      <c r="F97" s="297" t="s">
        <v>644</v>
      </c>
      <c r="G97" s="298"/>
      <c r="H97" s="274" t="s">
        <v>682</v>
      </c>
      <c r="I97" s="274" t="s">
        <v>679</v>
      </c>
      <c r="J97" s="274"/>
      <c r="K97" s="288"/>
    </row>
    <row r="98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="1" customFormat="1" ht="18.75" customHeight="1"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</row>
    <row r="101" s="1" customFormat="1" ht="7.5" customHeight="1">
      <c r="B101" s="283"/>
      <c r="C101" s="284"/>
      <c r="D101" s="284"/>
      <c r="E101" s="284"/>
      <c r="F101" s="284"/>
      <c r="G101" s="284"/>
      <c r="H101" s="284"/>
      <c r="I101" s="284"/>
      <c r="J101" s="284"/>
      <c r="K101" s="285"/>
    </row>
    <row r="102" s="1" customFormat="1" ht="45" customHeight="1">
      <c r="B102" s="286"/>
      <c r="C102" s="287" t="s">
        <v>683</v>
      </c>
      <c r="D102" s="287"/>
      <c r="E102" s="287"/>
      <c r="F102" s="287"/>
      <c r="G102" s="287"/>
      <c r="H102" s="287"/>
      <c r="I102" s="287"/>
      <c r="J102" s="287"/>
      <c r="K102" s="288"/>
    </row>
    <row r="103" s="1" customFormat="1" ht="17.25" customHeight="1">
      <c r="B103" s="286"/>
      <c r="C103" s="289" t="s">
        <v>638</v>
      </c>
      <c r="D103" s="289"/>
      <c r="E103" s="289"/>
      <c r="F103" s="289" t="s">
        <v>639</v>
      </c>
      <c r="G103" s="290"/>
      <c r="H103" s="289" t="s">
        <v>51</v>
      </c>
      <c r="I103" s="289" t="s">
        <v>54</v>
      </c>
      <c r="J103" s="289" t="s">
        <v>640</v>
      </c>
      <c r="K103" s="288"/>
    </row>
    <row r="104" s="1" customFormat="1" ht="17.25" customHeight="1">
      <c r="B104" s="286"/>
      <c r="C104" s="291" t="s">
        <v>641</v>
      </c>
      <c r="D104" s="291"/>
      <c r="E104" s="291"/>
      <c r="F104" s="292" t="s">
        <v>642</v>
      </c>
      <c r="G104" s="293"/>
      <c r="H104" s="291"/>
      <c r="I104" s="291"/>
      <c r="J104" s="291" t="s">
        <v>643</v>
      </c>
      <c r="K104" s="288"/>
    </row>
    <row r="105" s="1" customFormat="1" ht="5.25" customHeight="1">
      <c r="B105" s="286"/>
      <c r="C105" s="289"/>
      <c r="D105" s="289"/>
      <c r="E105" s="289"/>
      <c r="F105" s="289"/>
      <c r="G105" s="307"/>
      <c r="H105" s="289"/>
      <c r="I105" s="289"/>
      <c r="J105" s="289"/>
      <c r="K105" s="288"/>
    </row>
    <row r="106" s="1" customFormat="1" ht="15" customHeight="1">
      <c r="B106" s="286"/>
      <c r="C106" s="274" t="s">
        <v>50</v>
      </c>
      <c r="D106" s="296"/>
      <c r="E106" s="296"/>
      <c r="F106" s="297" t="s">
        <v>644</v>
      </c>
      <c r="G106" s="274"/>
      <c r="H106" s="274" t="s">
        <v>684</v>
      </c>
      <c r="I106" s="274" t="s">
        <v>646</v>
      </c>
      <c r="J106" s="274">
        <v>20</v>
      </c>
      <c r="K106" s="288"/>
    </row>
    <row r="107" s="1" customFormat="1" ht="15" customHeight="1">
      <c r="B107" s="286"/>
      <c r="C107" s="274" t="s">
        <v>647</v>
      </c>
      <c r="D107" s="274"/>
      <c r="E107" s="274"/>
      <c r="F107" s="297" t="s">
        <v>644</v>
      </c>
      <c r="G107" s="274"/>
      <c r="H107" s="274" t="s">
        <v>684</v>
      </c>
      <c r="I107" s="274" t="s">
        <v>646</v>
      </c>
      <c r="J107" s="274">
        <v>120</v>
      </c>
      <c r="K107" s="288"/>
    </row>
    <row r="108" s="1" customFormat="1" ht="15" customHeight="1">
      <c r="B108" s="299"/>
      <c r="C108" s="274" t="s">
        <v>649</v>
      </c>
      <c r="D108" s="274"/>
      <c r="E108" s="274"/>
      <c r="F108" s="297" t="s">
        <v>650</v>
      </c>
      <c r="G108" s="274"/>
      <c r="H108" s="274" t="s">
        <v>684</v>
      </c>
      <c r="I108" s="274" t="s">
        <v>646</v>
      </c>
      <c r="J108" s="274">
        <v>50</v>
      </c>
      <c r="K108" s="288"/>
    </row>
    <row r="109" s="1" customFormat="1" ht="15" customHeight="1">
      <c r="B109" s="299"/>
      <c r="C109" s="274" t="s">
        <v>652</v>
      </c>
      <c r="D109" s="274"/>
      <c r="E109" s="274"/>
      <c r="F109" s="297" t="s">
        <v>644</v>
      </c>
      <c r="G109" s="274"/>
      <c r="H109" s="274" t="s">
        <v>684</v>
      </c>
      <c r="I109" s="274" t="s">
        <v>654</v>
      </c>
      <c r="J109" s="274"/>
      <c r="K109" s="288"/>
    </row>
    <row r="110" s="1" customFormat="1" ht="15" customHeight="1">
      <c r="B110" s="299"/>
      <c r="C110" s="274" t="s">
        <v>663</v>
      </c>
      <c r="D110" s="274"/>
      <c r="E110" s="274"/>
      <c r="F110" s="297" t="s">
        <v>650</v>
      </c>
      <c r="G110" s="274"/>
      <c r="H110" s="274" t="s">
        <v>684</v>
      </c>
      <c r="I110" s="274" t="s">
        <v>646</v>
      </c>
      <c r="J110" s="274">
        <v>50</v>
      </c>
      <c r="K110" s="288"/>
    </row>
    <row r="111" s="1" customFormat="1" ht="15" customHeight="1">
      <c r="B111" s="299"/>
      <c r="C111" s="274" t="s">
        <v>671</v>
      </c>
      <c r="D111" s="274"/>
      <c r="E111" s="274"/>
      <c r="F111" s="297" t="s">
        <v>650</v>
      </c>
      <c r="G111" s="274"/>
      <c r="H111" s="274" t="s">
        <v>684</v>
      </c>
      <c r="I111" s="274" t="s">
        <v>646</v>
      </c>
      <c r="J111" s="274">
        <v>50</v>
      </c>
      <c r="K111" s="288"/>
    </row>
    <row r="112" s="1" customFormat="1" ht="15" customHeight="1">
      <c r="B112" s="299"/>
      <c r="C112" s="274" t="s">
        <v>669</v>
      </c>
      <c r="D112" s="274"/>
      <c r="E112" s="274"/>
      <c r="F112" s="297" t="s">
        <v>650</v>
      </c>
      <c r="G112" s="274"/>
      <c r="H112" s="274" t="s">
        <v>684</v>
      </c>
      <c r="I112" s="274" t="s">
        <v>646</v>
      </c>
      <c r="J112" s="274">
        <v>50</v>
      </c>
      <c r="K112" s="288"/>
    </row>
    <row r="113" s="1" customFormat="1" ht="15" customHeight="1">
      <c r="B113" s="299"/>
      <c r="C113" s="274" t="s">
        <v>50</v>
      </c>
      <c r="D113" s="274"/>
      <c r="E113" s="274"/>
      <c r="F113" s="297" t="s">
        <v>644</v>
      </c>
      <c r="G113" s="274"/>
      <c r="H113" s="274" t="s">
        <v>685</v>
      </c>
      <c r="I113" s="274" t="s">
        <v>646</v>
      </c>
      <c r="J113" s="274">
        <v>20</v>
      </c>
      <c r="K113" s="288"/>
    </row>
    <row r="114" s="1" customFormat="1" ht="15" customHeight="1">
      <c r="B114" s="299"/>
      <c r="C114" s="274" t="s">
        <v>686</v>
      </c>
      <c r="D114" s="274"/>
      <c r="E114" s="274"/>
      <c r="F114" s="297" t="s">
        <v>644</v>
      </c>
      <c r="G114" s="274"/>
      <c r="H114" s="274" t="s">
        <v>687</v>
      </c>
      <c r="I114" s="274" t="s">
        <v>646</v>
      </c>
      <c r="J114" s="274">
        <v>120</v>
      </c>
      <c r="K114" s="288"/>
    </row>
    <row r="115" s="1" customFormat="1" ht="15" customHeight="1">
      <c r="B115" s="299"/>
      <c r="C115" s="274" t="s">
        <v>35</v>
      </c>
      <c r="D115" s="274"/>
      <c r="E115" s="274"/>
      <c r="F115" s="297" t="s">
        <v>644</v>
      </c>
      <c r="G115" s="274"/>
      <c r="H115" s="274" t="s">
        <v>688</v>
      </c>
      <c r="I115" s="274" t="s">
        <v>679</v>
      </c>
      <c r="J115" s="274"/>
      <c r="K115" s="288"/>
    </row>
    <row r="116" s="1" customFormat="1" ht="15" customHeight="1">
      <c r="B116" s="299"/>
      <c r="C116" s="274" t="s">
        <v>45</v>
      </c>
      <c r="D116" s="274"/>
      <c r="E116" s="274"/>
      <c r="F116" s="297" t="s">
        <v>644</v>
      </c>
      <c r="G116" s="274"/>
      <c r="H116" s="274" t="s">
        <v>689</v>
      </c>
      <c r="I116" s="274" t="s">
        <v>679</v>
      </c>
      <c r="J116" s="274"/>
      <c r="K116" s="288"/>
    </row>
    <row r="117" s="1" customFormat="1" ht="15" customHeight="1">
      <c r="B117" s="299"/>
      <c r="C117" s="274" t="s">
        <v>54</v>
      </c>
      <c r="D117" s="274"/>
      <c r="E117" s="274"/>
      <c r="F117" s="297" t="s">
        <v>644</v>
      </c>
      <c r="G117" s="274"/>
      <c r="H117" s="274" t="s">
        <v>690</v>
      </c>
      <c r="I117" s="274" t="s">
        <v>691</v>
      </c>
      <c r="J117" s="274"/>
      <c r="K117" s="288"/>
    </row>
    <row r="118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="1" customFormat="1" ht="18.75" customHeight="1">
      <c r="B119" s="309"/>
      <c r="C119" s="310"/>
      <c r="D119" s="310"/>
      <c r="E119" s="310"/>
      <c r="F119" s="311"/>
      <c r="G119" s="310"/>
      <c r="H119" s="310"/>
      <c r="I119" s="310"/>
      <c r="J119" s="310"/>
      <c r="K119" s="309"/>
    </row>
    <row r="120" s="1" customFormat="1" ht="18.75" customHeight="1">
      <c r="B120" s="282"/>
      <c r="C120" s="282"/>
      <c r="D120" s="282"/>
      <c r="E120" s="282"/>
      <c r="F120" s="282"/>
      <c r="G120" s="282"/>
      <c r="H120" s="282"/>
      <c r="I120" s="282"/>
      <c r="J120" s="282"/>
      <c r="K120" s="282"/>
    </row>
    <row r="12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="1" customFormat="1" ht="45" customHeight="1">
      <c r="B122" s="315"/>
      <c r="C122" s="265" t="s">
        <v>692</v>
      </c>
      <c r="D122" s="265"/>
      <c r="E122" s="265"/>
      <c r="F122" s="265"/>
      <c r="G122" s="265"/>
      <c r="H122" s="265"/>
      <c r="I122" s="265"/>
      <c r="J122" s="265"/>
      <c r="K122" s="316"/>
    </row>
    <row r="123" s="1" customFormat="1" ht="17.25" customHeight="1">
      <c r="B123" s="317"/>
      <c r="C123" s="289" t="s">
        <v>638</v>
      </c>
      <c r="D123" s="289"/>
      <c r="E123" s="289"/>
      <c r="F123" s="289" t="s">
        <v>639</v>
      </c>
      <c r="G123" s="290"/>
      <c r="H123" s="289" t="s">
        <v>51</v>
      </c>
      <c r="I123" s="289" t="s">
        <v>54</v>
      </c>
      <c r="J123" s="289" t="s">
        <v>640</v>
      </c>
      <c r="K123" s="318"/>
    </row>
    <row r="124" s="1" customFormat="1" ht="17.25" customHeight="1">
      <c r="B124" s="317"/>
      <c r="C124" s="291" t="s">
        <v>641</v>
      </c>
      <c r="D124" s="291"/>
      <c r="E124" s="291"/>
      <c r="F124" s="292" t="s">
        <v>642</v>
      </c>
      <c r="G124" s="293"/>
      <c r="H124" s="291"/>
      <c r="I124" s="291"/>
      <c r="J124" s="291" t="s">
        <v>643</v>
      </c>
      <c r="K124" s="318"/>
    </row>
    <row r="125" s="1" customFormat="1" ht="5.25" customHeight="1">
      <c r="B125" s="319"/>
      <c r="C125" s="294"/>
      <c r="D125" s="294"/>
      <c r="E125" s="294"/>
      <c r="F125" s="294"/>
      <c r="G125" s="320"/>
      <c r="H125" s="294"/>
      <c r="I125" s="294"/>
      <c r="J125" s="294"/>
      <c r="K125" s="321"/>
    </row>
    <row r="126" s="1" customFormat="1" ht="15" customHeight="1">
      <c r="B126" s="319"/>
      <c r="C126" s="274" t="s">
        <v>647</v>
      </c>
      <c r="D126" s="296"/>
      <c r="E126" s="296"/>
      <c r="F126" s="297" t="s">
        <v>644</v>
      </c>
      <c r="G126" s="274"/>
      <c r="H126" s="274" t="s">
        <v>684</v>
      </c>
      <c r="I126" s="274" t="s">
        <v>646</v>
      </c>
      <c r="J126" s="274">
        <v>120</v>
      </c>
      <c r="K126" s="322"/>
    </row>
    <row r="127" s="1" customFormat="1" ht="15" customHeight="1">
      <c r="B127" s="319"/>
      <c r="C127" s="274" t="s">
        <v>693</v>
      </c>
      <c r="D127" s="274"/>
      <c r="E127" s="274"/>
      <c r="F127" s="297" t="s">
        <v>644</v>
      </c>
      <c r="G127" s="274"/>
      <c r="H127" s="274" t="s">
        <v>694</v>
      </c>
      <c r="I127" s="274" t="s">
        <v>646</v>
      </c>
      <c r="J127" s="274" t="s">
        <v>695</v>
      </c>
      <c r="K127" s="322"/>
    </row>
    <row r="128" s="1" customFormat="1" ht="15" customHeight="1">
      <c r="B128" s="319"/>
      <c r="C128" s="274" t="s">
        <v>592</v>
      </c>
      <c r="D128" s="274"/>
      <c r="E128" s="274"/>
      <c r="F128" s="297" t="s">
        <v>644</v>
      </c>
      <c r="G128" s="274"/>
      <c r="H128" s="274" t="s">
        <v>696</v>
      </c>
      <c r="I128" s="274" t="s">
        <v>646</v>
      </c>
      <c r="J128" s="274" t="s">
        <v>695</v>
      </c>
      <c r="K128" s="322"/>
    </row>
    <row r="129" s="1" customFormat="1" ht="15" customHeight="1">
      <c r="B129" s="319"/>
      <c r="C129" s="274" t="s">
        <v>655</v>
      </c>
      <c r="D129" s="274"/>
      <c r="E129" s="274"/>
      <c r="F129" s="297" t="s">
        <v>650</v>
      </c>
      <c r="G129" s="274"/>
      <c r="H129" s="274" t="s">
        <v>656</v>
      </c>
      <c r="I129" s="274" t="s">
        <v>646</v>
      </c>
      <c r="J129" s="274">
        <v>15</v>
      </c>
      <c r="K129" s="322"/>
    </row>
    <row r="130" s="1" customFormat="1" ht="15" customHeight="1">
      <c r="B130" s="319"/>
      <c r="C130" s="300" t="s">
        <v>657</v>
      </c>
      <c r="D130" s="300"/>
      <c r="E130" s="300"/>
      <c r="F130" s="301" t="s">
        <v>650</v>
      </c>
      <c r="G130" s="300"/>
      <c r="H130" s="300" t="s">
        <v>658</v>
      </c>
      <c r="I130" s="300" t="s">
        <v>646</v>
      </c>
      <c r="J130" s="300">
        <v>15</v>
      </c>
      <c r="K130" s="322"/>
    </row>
    <row r="131" s="1" customFormat="1" ht="15" customHeight="1">
      <c r="B131" s="319"/>
      <c r="C131" s="300" t="s">
        <v>659</v>
      </c>
      <c r="D131" s="300"/>
      <c r="E131" s="300"/>
      <c r="F131" s="301" t="s">
        <v>650</v>
      </c>
      <c r="G131" s="300"/>
      <c r="H131" s="300" t="s">
        <v>660</v>
      </c>
      <c r="I131" s="300" t="s">
        <v>646</v>
      </c>
      <c r="J131" s="300">
        <v>20</v>
      </c>
      <c r="K131" s="322"/>
    </row>
    <row r="132" s="1" customFormat="1" ht="15" customHeight="1">
      <c r="B132" s="319"/>
      <c r="C132" s="300" t="s">
        <v>661</v>
      </c>
      <c r="D132" s="300"/>
      <c r="E132" s="300"/>
      <c r="F132" s="301" t="s">
        <v>650</v>
      </c>
      <c r="G132" s="300"/>
      <c r="H132" s="300" t="s">
        <v>662</v>
      </c>
      <c r="I132" s="300" t="s">
        <v>646</v>
      </c>
      <c r="J132" s="300">
        <v>20</v>
      </c>
      <c r="K132" s="322"/>
    </row>
    <row r="133" s="1" customFormat="1" ht="15" customHeight="1">
      <c r="B133" s="319"/>
      <c r="C133" s="274" t="s">
        <v>649</v>
      </c>
      <c r="D133" s="274"/>
      <c r="E133" s="274"/>
      <c r="F133" s="297" t="s">
        <v>650</v>
      </c>
      <c r="G133" s="274"/>
      <c r="H133" s="274" t="s">
        <v>684</v>
      </c>
      <c r="I133" s="274" t="s">
        <v>646</v>
      </c>
      <c r="J133" s="274">
        <v>50</v>
      </c>
      <c r="K133" s="322"/>
    </row>
    <row r="134" s="1" customFormat="1" ht="15" customHeight="1">
      <c r="B134" s="319"/>
      <c r="C134" s="274" t="s">
        <v>663</v>
      </c>
      <c r="D134" s="274"/>
      <c r="E134" s="274"/>
      <c r="F134" s="297" t="s">
        <v>650</v>
      </c>
      <c r="G134" s="274"/>
      <c r="H134" s="274" t="s">
        <v>684</v>
      </c>
      <c r="I134" s="274" t="s">
        <v>646</v>
      </c>
      <c r="J134" s="274">
        <v>50</v>
      </c>
      <c r="K134" s="322"/>
    </row>
    <row r="135" s="1" customFormat="1" ht="15" customHeight="1">
      <c r="B135" s="319"/>
      <c r="C135" s="274" t="s">
        <v>669</v>
      </c>
      <c r="D135" s="274"/>
      <c r="E135" s="274"/>
      <c r="F135" s="297" t="s">
        <v>650</v>
      </c>
      <c r="G135" s="274"/>
      <c r="H135" s="274" t="s">
        <v>684</v>
      </c>
      <c r="I135" s="274" t="s">
        <v>646</v>
      </c>
      <c r="J135" s="274">
        <v>50</v>
      </c>
      <c r="K135" s="322"/>
    </row>
    <row r="136" s="1" customFormat="1" ht="15" customHeight="1">
      <c r="B136" s="319"/>
      <c r="C136" s="274" t="s">
        <v>671</v>
      </c>
      <c r="D136" s="274"/>
      <c r="E136" s="274"/>
      <c r="F136" s="297" t="s">
        <v>650</v>
      </c>
      <c r="G136" s="274"/>
      <c r="H136" s="274" t="s">
        <v>684</v>
      </c>
      <c r="I136" s="274" t="s">
        <v>646</v>
      </c>
      <c r="J136" s="274">
        <v>50</v>
      </c>
      <c r="K136" s="322"/>
    </row>
    <row r="137" s="1" customFormat="1" ht="15" customHeight="1">
      <c r="B137" s="319"/>
      <c r="C137" s="274" t="s">
        <v>672</v>
      </c>
      <c r="D137" s="274"/>
      <c r="E137" s="274"/>
      <c r="F137" s="297" t="s">
        <v>650</v>
      </c>
      <c r="G137" s="274"/>
      <c r="H137" s="274" t="s">
        <v>697</v>
      </c>
      <c r="I137" s="274" t="s">
        <v>646</v>
      </c>
      <c r="J137" s="274">
        <v>255</v>
      </c>
      <c r="K137" s="322"/>
    </row>
    <row r="138" s="1" customFormat="1" ht="15" customHeight="1">
      <c r="B138" s="319"/>
      <c r="C138" s="274" t="s">
        <v>674</v>
      </c>
      <c r="D138" s="274"/>
      <c r="E138" s="274"/>
      <c r="F138" s="297" t="s">
        <v>644</v>
      </c>
      <c r="G138" s="274"/>
      <c r="H138" s="274" t="s">
        <v>698</v>
      </c>
      <c r="I138" s="274" t="s">
        <v>676</v>
      </c>
      <c r="J138" s="274"/>
      <c r="K138" s="322"/>
    </row>
    <row r="139" s="1" customFormat="1" ht="15" customHeight="1">
      <c r="B139" s="319"/>
      <c r="C139" s="274" t="s">
        <v>677</v>
      </c>
      <c r="D139" s="274"/>
      <c r="E139" s="274"/>
      <c r="F139" s="297" t="s">
        <v>644</v>
      </c>
      <c r="G139" s="274"/>
      <c r="H139" s="274" t="s">
        <v>699</v>
      </c>
      <c r="I139" s="274" t="s">
        <v>679</v>
      </c>
      <c r="J139" s="274"/>
      <c r="K139" s="322"/>
    </row>
    <row r="140" s="1" customFormat="1" ht="15" customHeight="1">
      <c r="B140" s="319"/>
      <c r="C140" s="274" t="s">
        <v>680</v>
      </c>
      <c r="D140" s="274"/>
      <c r="E140" s="274"/>
      <c r="F140" s="297" t="s">
        <v>644</v>
      </c>
      <c r="G140" s="274"/>
      <c r="H140" s="274" t="s">
        <v>680</v>
      </c>
      <c r="I140" s="274" t="s">
        <v>679</v>
      </c>
      <c r="J140" s="274"/>
      <c r="K140" s="322"/>
    </row>
    <row r="141" s="1" customFormat="1" ht="15" customHeight="1">
      <c r="B141" s="319"/>
      <c r="C141" s="274" t="s">
        <v>35</v>
      </c>
      <c r="D141" s="274"/>
      <c r="E141" s="274"/>
      <c r="F141" s="297" t="s">
        <v>644</v>
      </c>
      <c r="G141" s="274"/>
      <c r="H141" s="274" t="s">
        <v>700</v>
      </c>
      <c r="I141" s="274" t="s">
        <v>679</v>
      </c>
      <c r="J141" s="274"/>
      <c r="K141" s="322"/>
    </row>
    <row r="142" s="1" customFormat="1" ht="15" customHeight="1">
      <c r="B142" s="319"/>
      <c r="C142" s="274" t="s">
        <v>701</v>
      </c>
      <c r="D142" s="274"/>
      <c r="E142" s="274"/>
      <c r="F142" s="297" t="s">
        <v>644</v>
      </c>
      <c r="G142" s="274"/>
      <c r="H142" s="274" t="s">
        <v>702</v>
      </c>
      <c r="I142" s="274" t="s">
        <v>679</v>
      </c>
      <c r="J142" s="274"/>
      <c r="K142" s="322"/>
    </row>
    <row r="143" s="1" customFormat="1" ht="15" customHeight="1">
      <c r="B143" s="323"/>
      <c r="C143" s="324"/>
      <c r="D143" s="324"/>
      <c r="E143" s="324"/>
      <c r="F143" s="324"/>
      <c r="G143" s="324"/>
      <c r="H143" s="324"/>
      <c r="I143" s="324"/>
      <c r="J143" s="324"/>
      <c r="K143" s="325"/>
    </row>
    <row r="144" s="1" customFormat="1" ht="18.75" customHeight="1">
      <c r="B144" s="310"/>
      <c r="C144" s="310"/>
      <c r="D144" s="310"/>
      <c r="E144" s="310"/>
      <c r="F144" s="311"/>
      <c r="G144" s="310"/>
      <c r="H144" s="310"/>
      <c r="I144" s="310"/>
      <c r="J144" s="310"/>
      <c r="K144" s="310"/>
    </row>
    <row r="145" s="1" customFormat="1" ht="18.75" customHeight="1"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</row>
    <row r="146" s="1" customFormat="1" ht="7.5" customHeight="1">
      <c r="B146" s="283"/>
      <c r="C146" s="284"/>
      <c r="D146" s="284"/>
      <c r="E146" s="284"/>
      <c r="F146" s="284"/>
      <c r="G146" s="284"/>
      <c r="H146" s="284"/>
      <c r="I146" s="284"/>
      <c r="J146" s="284"/>
      <c r="K146" s="285"/>
    </row>
    <row r="147" s="1" customFormat="1" ht="45" customHeight="1">
      <c r="B147" s="286"/>
      <c r="C147" s="287" t="s">
        <v>703</v>
      </c>
      <c r="D147" s="287"/>
      <c r="E147" s="287"/>
      <c r="F147" s="287"/>
      <c r="G147" s="287"/>
      <c r="H147" s="287"/>
      <c r="I147" s="287"/>
      <c r="J147" s="287"/>
      <c r="K147" s="288"/>
    </row>
    <row r="148" s="1" customFormat="1" ht="17.25" customHeight="1">
      <c r="B148" s="286"/>
      <c r="C148" s="289" t="s">
        <v>638</v>
      </c>
      <c r="D148" s="289"/>
      <c r="E148" s="289"/>
      <c r="F148" s="289" t="s">
        <v>639</v>
      </c>
      <c r="G148" s="290"/>
      <c r="H148" s="289" t="s">
        <v>51</v>
      </c>
      <c r="I148" s="289" t="s">
        <v>54</v>
      </c>
      <c r="J148" s="289" t="s">
        <v>640</v>
      </c>
      <c r="K148" s="288"/>
    </row>
    <row r="149" s="1" customFormat="1" ht="17.25" customHeight="1">
      <c r="B149" s="286"/>
      <c r="C149" s="291" t="s">
        <v>641</v>
      </c>
      <c r="D149" s="291"/>
      <c r="E149" s="291"/>
      <c r="F149" s="292" t="s">
        <v>642</v>
      </c>
      <c r="G149" s="293"/>
      <c r="H149" s="291"/>
      <c r="I149" s="291"/>
      <c r="J149" s="291" t="s">
        <v>643</v>
      </c>
      <c r="K149" s="288"/>
    </row>
    <row r="150" s="1" customFormat="1" ht="5.25" customHeight="1">
      <c r="B150" s="299"/>
      <c r="C150" s="294"/>
      <c r="D150" s="294"/>
      <c r="E150" s="294"/>
      <c r="F150" s="294"/>
      <c r="G150" s="295"/>
      <c r="H150" s="294"/>
      <c r="I150" s="294"/>
      <c r="J150" s="294"/>
      <c r="K150" s="322"/>
    </row>
    <row r="151" s="1" customFormat="1" ht="15" customHeight="1">
      <c r="B151" s="299"/>
      <c r="C151" s="326" t="s">
        <v>647</v>
      </c>
      <c r="D151" s="274"/>
      <c r="E151" s="274"/>
      <c r="F151" s="327" t="s">
        <v>644</v>
      </c>
      <c r="G151" s="274"/>
      <c r="H151" s="326" t="s">
        <v>684</v>
      </c>
      <c r="I151" s="326" t="s">
        <v>646</v>
      </c>
      <c r="J151" s="326">
        <v>120</v>
      </c>
      <c r="K151" s="322"/>
    </row>
    <row r="152" s="1" customFormat="1" ht="15" customHeight="1">
      <c r="B152" s="299"/>
      <c r="C152" s="326" t="s">
        <v>693</v>
      </c>
      <c r="D152" s="274"/>
      <c r="E152" s="274"/>
      <c r="F152" s="327" t="s">
        <v>644</v>
      </c>
      <c r="G152" s="274"/>
      <c r="H152" s="326" t="s">
        <v>704</v>
      </c>
      <c r="I152" s="326" t="s">
        <v>646</v>
      </c>
      <c r="J152" s="326" t="s">
        <v>695</v>
      </c>
      <c r="K152" s="322"/>
    </row>
    <row r="153" s="1" customFormat="1" ht="15" customHeight="1">
      <c r="B153" s="299"/>
      <c r="C153" s="326" t="s">
        <v>592</v>
      </c>
      <c r="D153" s="274"/>
      <c r="E153" s="274"/>
      <c r="F153" s="327" t="s">
        <v>644</v>
      </c>
      <c r="G153" s="274"/>
      <c r="H153" s="326" t="s">
        <v>705</v>
      </c>
      <c r="I153" s="326" t="s">
        <v>646</v>
      </c>
      <c r="J153" s="326" t="s">
        <v>695</v>
      </c>
      <c r="K153" s="322"/>
    </row>
    <row r="154" s="1" customFormat="1" ht="15" customHeight="1">
      <c r="B154" s="299"/>
      <c r="C154" s="326" t="s">
        <v>649</v>
      </c>
      <c r="D154" s="274"/>
      <c r="E154" s="274"/>
      <c r="F154" s="327" t="s">
        <v>650</v>
      </c>
      <c r="G154" s="274"/>
      <c r="H154" s="326" t="s">
        <v>684</v>
      </c>
      <c r="I154" s="326" t="s">
        <v>646</v>
      </c>
      <c r="J154" s="326">
        <v>50</v>
      </c>
      <c r="K154" s="322"/>
    </row>
    <row r="155" s="1" customFormat="1" ht="15" customHeight="1">
      <c r="B155" s="299"/>
      <c r="C155" s="326" t="s">
        <v>652</v>
      </c>
      <c r="D155" s="274"/>
      <c r="E155" s="274"/>
      <c r="F155" s="327" t="s">
        <v>644</v>
      </c>
      <c r="G155" s="274"/>
      <c r="H155" s="326" t="s">
        <v>684</v>
      </c>
      <c r="I155" s="326" t="s">
        <v>654</v>
      </c>
      <c r="J155" s="326"/>
      <c r="K155" s="322"/>
    </row>
    <row r="156" s="1" customFormat="1" ht="15" customHeight="1">
      <c r="B156" s="299"/>
      <c r="C156" s="326" t="s">
        <v>663</v>
      </c>
      <c r="D156" s="274"/>
      <c r="E156" s="274"/>
      <c r="F156" s="327" t="s">
        <v>650</v>
      </c>
      <c r="G156" s="274"/>
      <c r="H156" s="326" t="s">
        <v>684</v>
      </c>
      <c r="I156" s="326" t="s">
        <v>646</v>
      </c>
      <c r="J156" s="326">
        <v>50</v>
      </c>
      <c r="K156" s="322"/>
    </row>
    <row r="157" s="1" customFormat="1" ht="15" customHeight="1">
      <c r="B157" s="299"/>
      <c r="C157" s="326" t="s">
        <v>671</v>
      </c>
      <c r="D157" s="274"/>
      <c r="E157" s="274"/>
      <c r="F157" s="327" t="s">
        <v>650</v>
      </c>
      <c r="G157" s="274"/>
      <c r="H157" s="326" t="s">
        <v>684</v>
      </c>
      <c r="I157" s="326" t="s">
        <v>646</v>
      </c>
      <c r="J157" s="326">
        <v>50</v>
      </c>
      <c r="K157" s="322"/>
    </row>
    <row r="158" s="1" customFormat="1" ht="15" customHeight="1">
      <c r="B158" s="299"/>
      <c r="C158" s="326" t="s">
        <v>669</v>
      </c>
      <c r="D158" s="274"/>
      <c r="E158" s="274"/>
      <c r="F158" s="327" t="s">
        <v>650</v>
      </c>
      <c r="G158" s="274"/>
      <c r="H158" s="326" t="s">
        <v>684</v>
      </c>
      <c r="I158" s="326" t="s">
        <v>646</v>
      </c>
      <c r="J158" s="326">
        <v>50</v>
      </c>
      <c r="K158" s="322"/>
    </row>
    <row r="159" s="1" customFormat="1" ht="15" customHeight="1">
      <c r="B159" s="299"/>
      <c r="C159" s="326" t="s">
        <v>90</v>
      </c>
      <c r="D159" s="274"/>
      <c r="E159" s="274"/>
      <c r="F159" s="327" t="s">
        <v>644</v>
      </c>
      <c r="G159" s="274"/>
      <c r="H159" s="326" t="s">
        <v>706</v>
      </c>
      <c r="I159" s="326" t="s">
        <v>646</v>
      </c>
      <c r="J159" s="326" t="s">
        <v>707</v>
      </c>
      <c r="K159" s="322"/>
    </row>
    <row r="160" s="1" customFormat="1" ht="15" customHeight="1">
      <c r="B160" s="299"/>
      <c r="C160" s="326" t="s">
        <v>708</v>
      </c>
      <c r="D160" s="274"/>
      <c r="E160" s="274"/>
      <c r="F160" s="327" t="s">
        <v>644</v>
      </c>
      <c r="G160" s="274"/>
      <c r="H160" s="326" t="s">
        <v>709</v>
      </c>
      <c r="I160" s="326" t="s">
        <v>679</v>
      </c>
      <c r="J160" s="326"/>
      <c r="K160" s="322"/>
    </row>
    <row r="161" s="1" customFormat="1" ht="15" customHeight="1">
      <c r="B161" s="328"/>
      <c r="C161" s="308"/>
      <c r="D161" s="308"/>
      <c r="E161" s="308"/>
      <c r="F161" s="308"/>
      <c r="G161" s="308"/>
      <c r="H161" s="308"/>
      <c r="I161" s="308"/>
      <c r="J161" s="308"/>
      <c r="K161" s="329"/>
    </row>
    <row r="162" s="1" customFormat="1" ht="18.75" customHeight="1">
      <c r="B162" s="310"/>
      <c r="C162" s="320"/>
      <c r="D162" s="320"/>
      <c r="E162" s="320"/>
      <c r="F162" s="330"/>
      <c r="G162" s="320"/>
      <c r="H162" s="320"/>
      <c r="I162" s="320"/>
      <c r="J162" s="320"/>
      <c r="K162" s="310"/>
    </row>
    <row r="163" s="1" customFormat="1" ht="18.75" customHeight="1">
      <c r="B163" s="282"/>
      <c r="C163" s="282"/>
      <c r="D163" s="282"/>
      <c r="E163" s="282"/>
      <c r="F163" s="282"/>
      <c r="G163" s="282"/>
      <c r="H163" s="282"/>
      <c r="I163" s="282"/>
      <c r="J163" s="282"/>
      <c r="K163" s="282"/>
    </row>
    <row r="164" s="1" customFormat="1" ht="7.5" customHeight="1">
      <c r="B164" s="261"/>
      <c r="C164" s="262"/>
      <c r="D164" s="262"/>
      <c r="E164" s="262"/>
      <c r="F164" s="262"/>
      <c r="G164" s="262"/>
      <c r="H164" s="262"/>
      <c r="I164" s="262"/>
      <c r="J164" s="262"/>
      <c r="K164" s="263"/>
    </row>
    <row r="165" s="1" customFormat="1" ht="45" customHeight="1">
      <c r="B165" s="264"/>
      <c r="C165" s="265" t="s">
        <v>710</v>
      </c>
      <c r="D165" s="265"/>
      <c r="E165" s="265"/>
      <c r="F165" s="265"/>
      <c r="G165" s="265"/>
      <c r="H165" s="265"/>
      <c r="I165" s="265"/>
      <c r="J165" s="265"/>
      <c r="K165" s="266"/>
    </row>
    <row r="166" s="1" customFormat="1" ht="17.25" customHeight="1">
      <c r="B166" s="264"/>
      <c r="C166" s="289" t="s">
        <v>638</v>
      </c>
      <c r="D166" s="289"/>
      <c r="E166" s="289"/>
      <c r="F166" s="289" t="s">
        <v>639</v>
      </c>
      <c r="G166" s="331"/>
      <c r="H166" s="332" t="s">
        <v>51</v>
      </c>
      <c r="I166" s="332" t="s">
        <v>54</v>
      </c>
      <c r="J166" s="289" t="s">
        <v>640</v>
      </c>
      <c r="K166" s="266"/>
    </row>
    <row r="167" s="1" customFormat="1" ht="17.25" customHeight="1">
      <c r="B167" s="267"/>
      <c r="C167" s="291" t="s">
        <v>641</v>
      </c>
      <c r="D167" s="291"/>
      <c r="E167" s="291"/>
      <c r="F167" s="292" t="s">
        <v>642</v>
      </c>
      <c r="G167" s="333"/>
      <c r="H167" s="334"/>
      <c r="I167" s="334"/>
      <c r="J167" s="291" t="s">
        <v>643</v>
      </c>
      <c r="K167" s="269"/>
    </row>
    <row r="168" s="1" customFormat="1" ht="5.25" customHeight="1">
      <c r="B168" s="299"/>
      <c r="C168" s="294"/>
      <c r="D168" s="294"/>
      <c r="E168" s="294"/>
      <c r="F168" s="294"/>
      <c r="G168" s="295"/>
      <c r="H168" s="294"/>
      <c r="I168" s="294"/>
      <c r="J168" s="294"/>
      <c r="K168" s="322"/>
    </row>
    <row r="169" s="1" customFormat="1" ht="15" customHeight="1">
      <c r="B169" s="299"/>
      <c r="C169" s="274" t="s">
        <v>647</v>
      </c>
      <c r="D169" s="274"/>
      <c r="E169" s="274"/>
      <c r="F169" s="297" t="s">
        <v>644</v>
      </c>
      <c r="G169" s="274"/>
      <c r="H169" s="274" t="s">
        <v>684</v>
      </c>
      <c r="I169" s="274" t="s">
        <v>646</v>
      </c>
      <c r="J169" s="274">
        <v>120</v>
      </c>
      <c r="K169" s="322"/>
    </row>
    <row r="170" s="1" customFormat="1" ht="15" customHeight="1">
      <c r="B170" s="299"/>
      <c r="C170" s="274" t="s">
        <v>693</v>
      </c>
      <c r="D170" s="274"/>
      <c r="E170" s="274"/>
      <c r="F170" s="297" t="s">
        <v>644</v>
      </c>
      <c r="G170" s="274"/>
      <c r="H170" s="274" t="s">
        <v>694</v>
      </c>
      <c r="I170" s="274" t="s">
        <v>646</v>
      </c>
      <c r="J170" s="274" t="s">
        <v>695</v>
      </c>
      <c r="K170" s="322"/>
    </row>
    <row r="171" s="1" customFormat="1" ht="15" customHeight="1">
      <c r="B171" s="299"/>
      <c r="C171" s="274" t="s">
        <v>592</v>
      </c>
      <c r="D171" s="274"/>
      <c r="E171" s="274"/>
      <c r="F171" s="297" t="s">
        <v>644</v>
      </c>
      <c r="G171" s="274"/>
      <c r="H171" s="274" t="s">
        <v>711</v>
      </c>
      <c r="I171" s="274" t="s">
        <v>646</v>
      </c>
      <c r="J171" s="274" t="s">
        <v>695</v>
      </c>
      <c r="K171" s="322"/>
    </row>
    <row r="172" s="1" customFormat="1" ht="15" customHeight="1">
      <c r="B172" s="299"/>
      <c r="C172" s="274" t="s">
        <v>649</v>
      </c>
      <c r="D172" s="274"/>
      <c r="E172" s="274"/>
      <c r="F172" s="297" t="s">
        <v>650</v>
      </c>
      <c r="G172" s="274"/>
      <c r="H172" s="274" t="s">
        <v>711</v>
      </c>
      <c r="I172" s="274" t="s">
        <v>646</v>
      </c>
      <c r="J172" s="274">
        <v>50</v>
      </c>
      <c r="K172" s="322"/>
    </row>
    <row r="173" s="1" customFormat="1" ht="15" customHeight="1">
      <c r="B173" s="299"/>
      <c r="C173" s="274" t="s">
        <v>652</v>
      </c>
      <c r="D173" s="274"/>
      <c r="E173" s="274"/>
      <c r="F173" s="297" t="s">
        <v>644</v>
      </c>
      <c r="G173" s="274"/>
      <c r="H173" s="274" t="s">
        <v>711</v>
      </c>
      <c r="I173" s="274" t="s">
        <v>654</v>
      </c>
      <c r="J173" s="274"/>
      <c r="K173" s="322"/>
    </row>
    <row r="174" s="1" customFormat="1" ht="15" customHeight="1">
      <c r="B174" s="299"/>
      <c r="C174" s="274" t="s">
        <v>663</v>
      </c>
      <c r="D174" s="274"/>
      <c r="E174" s="274"/>
      <c r="F174" s="297" t="s">
        <v>650</v>
      </c>
      <c r="G174" s="274"/>
      <c r="H174" s="274" t="s">
        <v>711</v>
      </c>
      <c r="I174" s="274" t="s">
        <v>646</v>
      </c>
      <c r="J174" s="274">
        <v>50</v>
      </c>
      <c r="K174" s="322"/>
    </row>
    <row r="175" s="1" customFormat="1" ht="15" customHeight="1">
      <c r="B175" s="299"/>
      <c r="C175" s="274" t="s">
        <v>671</v>
      </c>
      <c r="D175" s="274"/>
      <c r="E175" s="274"/>
      <c r="F175" s="297" t="s">
        <v>650</v>
      </c>
      <c r="G175" s="274"/>
      <c r="H175" s="274" t="s">
        <v>711</v>
      </c>
      <c r="I175" s="274" t="s">
        <v>646</v>
      </c>
      <c r="J175" s="274">
        <v>50</v>
      </c>
      <c r="K175" s="322"/>
    </row>
    <row r="176" s="1" customFormat="1" ht="15" customHeight="1">
      <c r="B176" s="299"/>
      <c r="C176" s="274" t="s">
        <v>669</v>
      </c>
      <c r="D176" s="274"/>
      <c r="E176" s="274"/>
      <c r="F176" s="297" t="s">
        <v>650</v>
      </c>
      <c r="G176" s="274"/>
      <c r="H176" s="274" t="s">
        <v>711</v>
      </c>
      <c r="I176" s="274" t="s">
        <v>646</v>
      </c>
      <c r="J176" s="274">
        <v>50</v>
      </c>
      <c r="K176" s="322"/>
    </row>
    <row r="177" s="1" customFormat="1" ht="15" customHeight="1">
      <c r="B177" s="299"/>
      <c r="C177" s="274" t="s">
        <v>107</v>
      </c>
      <c r="D177" s="274"/>
      <c r="E177" s="274"/>
      <c r="F177" s="297" t="s">
        <v>644</v>
      </c>
      <c r="G177" s="274"/>
      <c r="H177" s="274" t="s">
        <v>712</v>
      </c>
      <c r="I177" s="274" t="s">
        <v>713</v>
      </c>
      <c r="J177" s="274"/>
      <c r="K177" s="322"/>
    </row>
    <row r="178" s="1" customFormat="1" ht="15" customHeight="1">
      <c r="B178" s="299"/>
      <c r="C178" s="274" t="s">
        <v>54</v>
      </c>
      <c r="D178" s="274"/>
      <c r="E178" s="274"/>
      <c r="F178" s="297" t="s">
        <v>644</v>
      </c>
      <c r="G178" s="274"/>
      <c r="H178" s="274" t="s">
        <v>714</v>
      </c>
      <c r="I178" s="274" t="s">
        <v>715</v>
      </c>
      <c r="J178" s="274">
        <v>1</v>
      </c>
      <c r="K178" s="322"/>
    </row>
    <row r="179" s="1" customFormat="1" ht="15" customHeight="1">
      <c r="B179" s="299"/>
      <c r="C179" s="274" t="s">
        <v>50</v>
      </c>
      <c r="D179" s="274"/>
      <c r="E179" s="274"/>
      <c r="F179" s="297" t="s">
        <v>644</v>
      </c>
      <c r="G179" s="274"/>
      <c r="H179" s="274" t="s">
        <v>716</v>
      </c>
      <c r="I179" s="274" t="s">
        <v>646</v>
      </c>
      <c r="J179" s="274">
        <v>20</v>
      </c>
      <c r="K179" s="322"/>
    </row>
    <row r="180" s="1" customFormat="1" ht="15" customHeight="1">
      <c r="B180" s="299"/>
      <c r="C180" s="274" t="s">
        <v>51</v>
      </c>
      <c r="D180" s="274"/>
      <c r="E180" s="274"/>
      <c r="F180" s="297" t="s">
        <v>644</v>
      </c>
      <c r="G180" s="274"/>
      <c r="H180" s="274" t="s">
        <v>717</v>
      </c>
      <c r="I180" s="274" t="s">
        <v>646</v>
      </c>
      <c r="J180" s="274">
        <v>255</v>
      </c>
      <c r="K180" s="322"/>
    </row>
    <row r="181" s="1" customFormat="1" ht="15" customHeight="1">
      <c r="B181" s="299"/>
      <c r="C181" s="274" t="s">
        <v>108</v>
      </c>
      <c r="D181" s="274"/>
      <c r="E181" s="274"/>
      <c r="F181" s="297" t="s">
        <v>644</v>
      </c>
      <c r="G181" s="274"/>
      <c r="H181" s="274" t="s">
        <v>608</v>
      </c>
      <c r="I181" s="274" t="s">
        <v>646</v>
      </c>
      <c r="J181" s="274">
        <v>10</v>
      </c>
      <c r="K181" s="322"/>
    </row>
    <row r="182" s="1" customFormat="1" ht="15" customHeight="1">
      <c r="B182" s="299"/>
      <c r="C182" s="274" t="s">
        <v>109</v>
      </c>
      <c r="D182" s="274"/>
      <c r="E182" s="274"/>
      <c r="F182" s="297" t="s">
        <v>644</v>
      </c>
      <c r="G182" s="274"/>
      <c r="H182" s="274" t="s">
        <v>718</v>
      </c>
      <c r="I182" s="274" t="s">
        <v>679</v>
      </c>
      <c r="J182" s="274"/>
      <c r="K182" s="322"/>
    </row>
    <row r="183" s="1" customFormat="1" ht="15" customHeight="1">
      <c r="B183" s="299"/>
      <c r="C183" s="274" t="s">
        <v>719</v>
      </c>
      <c r="D183" s="274"/>
      <c r="E183" s="274"/>
      <c r="F183" s="297" t="s">
        <v>644</v>
      </c>
      <c r="G183" s="274"/>
      <c r="H183" s="274" t="s">
        <v>720</v>
      </c>
      <c r="I183" s="274" t="s">
        <v>679</v>
      </c>
      <c r="J183" s="274"/>
      <c r="K183" s="322"/>
    </row>
    <row r="184" s="1" customFormat="1" ht="15" customHeight="1">
      <c r="B184" s="299"/>
      <c r="C184" s="274" t="s">
        <v>708</v>
      </c>
      <c r="D184" s="274"/>
      <c r="E184" s="274"/>
      <c r="F184" s="297" t="s">
        <v>644</v>
      </c>
      <c r="G184" s="274"/>
      <c r="H184" s="274" t="s">
        <v>721</v>
      </c>
      <c r="I184" s="274" t="s">
        <v>679</v>
      </c>
      <c r="J184" s="274"/>
      <c r="K184" s="322"/>
    </row>
    <row r="185" s="1" customFormat="1" ht="15" customHeight="1">
      <c r="B185" s="299"/>
      <c r="C185" s="274" t="s">
        <v>111</v>
      </c>
      <c r="D185" s="274"/>
      <c r="E185" s="274"/>
      <c r="F185" s="297" t="s">
        <v>650</v>
      </c>
      <c r="G185" s="274"/>
      <c r="H185" s="274" t="s">
        <v>722</v>
      </c>
      <c r="I185" s="274" t="s">
        <v>646</v>
      </c>
      <c r="J185" s="274">
        <v>50</v>
      </c>
      <c r="K185" s="322"/>
    </row>
    <row r="186" s="1" customFormat="1" ht="15" customHeight="1">
      <c r="B186" s="299"/>
      <c r="C186" s="274" t="s">
        <v>723</v>
      </c>
      <c r="D186" s="274"/>
      <c r="E186" s="274"/>
      <c r="F186" s="297" t="s">
        <v>650</v>
      </c>
      <c r="G186" s="274"/>
      <c r="H186" s="274" t="s">
        <v>724</v>
      </c>
      <c r="I186" s="274" t="s">
        <v>725</v>
      </c>
      <c r="J186" s="274"/>
      <c r="K186" s="322"/>
    </row>
    <row r="187" s="1" customFormat="1" ht="15" customHeight="1">
      <c r="B187" s="299"/>
      <c r="C187" s="274" t="s">
        <v>726</v>
      </c>
      <c r="D187" s="274"/>
      <c r="E187" s="274"/>
      <c r="F187" s="297" t="s">
        <v>650</v>
      </c>
      <c r="G187" s="274"/>
      <c r="H187" s="274" t="s">
        <v>727</v>
      </c>
      <c r="I187" s="274" t="s">
        <v>725</v>
      </c>
      <c r="J187" s="274"/>
      <c r="K187" s="322"/>
    </row>
    <row r="188" s="1" customFormat="1" ht="15" customHeight="1">
      <c r="B188" s="299"/>
      <c r="C188" s="274" t="s">
        <v>728</v>
      </c>
      <c r="D188" s="274"/>
      <c r="E188" s="274"/>
      <c r="F188" s="297" t="s">
        <v>650</v>
      </c>
      <c r="G188" s="274"/>
      <c r="H188" s="274" t="s">
        <v>729</v>
      </c>
      <c r="I188" s="274" t="s">
        <v>725</v>
      </c>
      <c r="J188" s="274"/>
      <c r="K188" s="322"/>
    </row>
    <row r="189" s="1" customFormat="1" ht="15" customHeight="1">
      <c r="B189" s="299"/>
      <c r="C189" s="335" t="s">
        <v>730</v>
      </c>
      <c r="D189" s="274"/>
      <c r="E189" s="274"/>
      <c r="F189" s="297" t="s">
        <v>650</v>
      </c>
      <c r="G189" s="274"/>
      <c r="H189" s="274" t="s">
        <v>731</v>
      </c>
      <c r="I189" s="274" t="s">
        <v>732</v>
      </c>
      <c r="J189" s="336" t="s">
        <v>733</v>
      </c>
      <c r="K189" s="322"/>
    </row>
    <row r="190" s="1" customFormat="1" ht="15" customHeight="1">
      <c r="B190" s="299"/>
      <c r="C190" s="335" t="s">
        <v>39</v>
      </c>
      <c r="D190" s="274"/>
      <c r="E190" s="274"/>
      <c r="F190" s="297" t="s">
        <v>644</v>
      </c>
      <c r="G190" s="274"/>
      <c r="H190" s="271" t="s">
        <v>734</v>
      </c>
      <c r="I190" s="274" t="s">
        <v>735</v>
      </c>
      <c r="J190" s="274"/>
      <c r="K190" s="322"/>
    </row>
    <row r="191" s="1" customFormat="1" ht="15" customHeight="1">
      <c r="B191" s="299"/>
      <c r="C191" s="335" t="s">
        <v>736</v>
      </c>
      <c r="D191" s="274"/>
      <c r="E191" s="274"/>
      <c r="F191" s="297" t="s">
        <v>644</v>
      </c>
      <c r="G191" s="274"/>
      <c r="H191" s="274" t="s">
        <v>737</v>
      </c>
      <c r="I191" s="274" t="s">
        <v>679</v>
      </c>
      <c r="J191" s="274"/>
      <c r="K191" s="322"/>
    </row>
    <row r="192" s="1" customFormat="1" ht="15" customHeight="1">
      <c r="B192" s="299"/>
      <c r="C192" s="335" t="s">
        <v>738</v>
      </c>
      <c r="D192" s="274"/>
      <c r="E192" s="274"/>
      <c r="F192" s="297" t="s">
        <v>644</v>
      </c>
      <c r="G192" s="274"/>
      <c r="H192" s="274" t="s">
        <v>739</v>
      </c>
      <c r="I192" s="274" t="s">
        <v>679</v>
      </c>
      <c r="J192" s="274"/>
      <c r="K192" s="322"/>
    </row>
    <row r="193" s="1" customFormat="1" ht="15" customHeight="1">
      <c r="B193" s="299"/>
      <c r="C193" s="335" t="s">
        <v>740</v>
      </c>
      <c r="D193" s="274"/>
      <c r="E193" s="274"/>
      <c r="F193" s="297" t="s">
        <v>650</v>
      </c>
      <c r="G193" s="274"/>
      <c r="H193" s="274" t="s">
        <v>741</v>
      </c>
      <c r="I193" s="274" t="s">
        <v>679</v>
      </c>
      <c r="J193" s="274"/>
      <c r="K193" s="322"/>
    </row>
    <row r="194" s="1" customFormat="1" ht="15" customHeight="1">
      <c r="B194" s="328"/>
      <c r="C194" s="337"/>
      <c r="D194" s="308"/>
      <c r="E194" s="308"/>
      <c r="F194" s="308"/>
      <c r="G194" s="308"/>
      <c r="H194" s="308"/>
      <c r="I194" s="308"/>
      <c r="J194" s="308"/>
      <c r="K194" s="329"/>
    </row>
    <row r="195" s="1" customFormat="1" ht="18.75" customHeight="1">
      <c r="B195" s="310"/>
      <c r="C195" s="320"/>
      <c r="D195" s="320"/>
      <c r="E195" s="320"/>
      <c r="F195" s="330"/>
      <c r="G195" s="320"/>
      <c r="H195" s="320"/>
      <c r="I195" s="320"/>
      <c r="J195" s="320"/>
      <c r="K195" s="310"/>
    </row>
    <row r="196" s="1" customFormat="1" ht="18.75" customHeight="1">
      <c r="B196" s="310"/>
      <c r="C196" s="320"/>
      <c r="D196" s="320"/>
      <c r="E196" s="320"/>
      <c r="F196" s="330"/>
      <c r="G196" s="320"/>
      <c r="H196" s="320"/>
      <c r="I196" s="320"/>
      <c r="J196" s="320"/>
      <c r="K196" s="310"/>
    </row>
    <row r="197" s="1" customFormat="1" ht="18.75" customHeight="1">
      <c r="B197" s="282"/>
      <c r="C197" s="282"/>
      <c r="D197" s="282"/>
      <c r="E197" s="282"/>
      <c r="F197" s="282"/>
      <c r="G197" s="282"/>
      <c r="H197" s="282"/>
      <c r="I197" s="282"/>
      <c r="J197" s="282"/>
      <c r="K197" s="282"/>
    </row>
    <row r="198" s="1" customFormat="1" ht="13.5">
      <c r="B198" s="261"/>
      <c r="C198" s="262"/>
      <c r="D198" s="262"/>
      <c r="E198" s="262"/>
      <c r="F198" s="262"/>
      <c r="G198" s="262"/>
      <c r="H198" s="262"/>
      <c r="I198" s="262"/>
      <c r="J198" s="262"/>
      <c r="K198" s="263"/>
    </row>
    <row r="199" s="1" customFormat="1" ht="21">
      <c r="B199" s="264"/>
      <c r="C199" s="265" t="s">
        <v>742</v>
      </c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5.5" customHeight="1">
      <c r="B200" s="264"/>
      <c r="C200" s="338" t="s">
        <v>743</v>
      </c>
      <c r="D200" s="338"/>
      <c r="E200" s="338"/>
      <c r="F200" s="338" t="s">
        <v>744</v>
      </c>
      <c r="G200" s="339"/>
      <c r="H200" s="338" t="s">
        <v>745</v>
      </c>
      <c r="I200" s="338"/>
      <c r="J200" s="338"/>
      <c r="K200" s="266"/>
    </row>
    <row r="201" s="1" customFormat="1" ht="5.25" customHeight="1">
      <c r="B201" s="299"/>
      <c r="C201" s="294"/>
      <c r="D201" s="294"/>
      <c r="E201" s="294"/>
      <c r="F201" s="294"/>
      <c r="G201" s="320"/>
      <c r="H201" s="294"/>
      <c r="I201" s="294"/>
      <c r="J201" s="294"/>
      <c r="K201" s="322"/>
    </row>
    <row r="202" s="1" customFormat="1" ht="15" customHeight="1">
      <c r="B202" s="299"/>
      <c r="C202" s="274" t="s">
        <v>735</v>
      </c>
      <c r="D202" s="274"/>
      <c r="E202" s="274"/>
      <c r="F202" s="297" t="s">
        <v>40</v>
      </c>
      <c r="G202" s="274"/>
      <c r="H202" s="274" t="s">
        <v>746</v>
      </c>
      <c r="I202" s="274"/>
      <c r="J202" s="274"/>
      <c r="K202" s="322"/>
    </row>
    <row r="203" s="1" customFormat="1" ht="15" customHeight="1">
      <c r="B203" s="299"/>
      <c r="C203" s="274"/>
      <c r="D203" s="274"/>
      <c r="E203" s="274"/>
      <c r="F203" s="297" t="s">
        <v>41</v>
      </c>
      <c r="G203" s="274"/>
      <c r="H203" s="274" t="s">
        <v>747</v>
      </c>
      <c r="I203" s="274"/>
      <c r="J203" s="274"/>
      <c r="K203" s="322"/>
    </row>
    <row r="204" s="1" customFormat="1" ht="15" customHeight="1">
      <c r="B204" s="299"/>
      <c r="C204" s="274"/>
      <c r="D204" s="274"/>
      <c r="E204" s="274"/>
      <c r="F204" s="297" t="s">
        <v>44</v>
      </c>
      <c r="G204" s="274"/>
      <c r="H204" s="274" t="s">
        <v>748</v>
      </c>
      <c r="I204" s="274"/>
      <c r="J204" s="274"/>
      <c r="K204" s="322"/>
    </row>
    <row r="205" s="1" customFormat="1" ht="15" customHeight="1">
      <c r="B205" s="299"/>
      <c r="C205" s="274"/>
      <c r="D205" s="274"/>
      <c r="E205" s="274"/>
      <c r="F205" s="297" t="s">
        <v>42</v>
      </c>
      <c r="G205" s="274"/>
      <c r="H205" s="274" t="s">
        <v>749</v>
      </c>
      <c r="I205" s="274"/>
      <c r="J205" s="274"/>
      <c r="K205" s="322"/>
    </row>
    <row r="206" s="1" customFormat="1" ht="15" customHeight="1">
      <c r="B206" s="299"/>
      <c r="C206" s="274"/>
      <c r="D206" s="274"/>
      <c r="E206" s="274"/>
      <c r="F206" s="297" t="s">
        <v>43</v>
      </c>
      <c r="G206" s="274"/>
      <c r="H206" s="274" t="s">
        <v>750</v>
      </c>
      <c r="I206" s="274"/>
      <c r="J206" s="274"/>
      <c r="K206" s="322"/>
    </row>
    <row r="207" s="1" customFormat="1" ht="15" customHeight="1">
      <c r="B207" s="299"/>
      <c r="C207" s="274"/>
      <c r="D207" s="274"/>
      <c r="E207" s="274"/>
      <c r="F207" s="297"/>
      <c r="G207" s="274"/>
      <c r="H207" s="274"/>
      <c r="I207" s="274"/>
      <c r="J207" s="274"/>
      <c r="K207" s="322"/>
    </row>
    <row r="208" s="1" customFormat="1" ht="15" customHeight="1">
      <c r="B208" s="299"/>
      <c r="C208" s="274" t="s">
        <v>691</v>
      </c>
      <c r="D208" s="274"/>
      <c r="E208" s="274"/>
      <c r="F208" s="297" t="s">
        <v>76</v>
      </c>
      <c r="G208" s="274"/>
      <c r="H208" s="274" t="s">
        <v>751</v>
      </c>
      <c r="I208" s="274"/>
      <c r="J208" s="274"/>
      <c r="K208" s="322"/>
    </row>
    <row r="209" s="1" customFormat="1" ht="15" customHeight="1">
      <c r="B209" s="299"/>
      <c r="C209" s="274"/>
      <c r="D209" s="274"/>
      <c r="E209" s="274"/>
      <c r="F209" s="297" t="s">
        <v>586</v>
      </c>
      <c r="G209" s="274"/>
      <c r="H209" s="274" t="s">
        <v>587</v>
      </c>
      <c r="I209" s="274"/>
      <c r="J209" s="274"/>
      <c r="K209" s="322"/>
    </row>
    <row r="210" s="1" customFormat="1" ht="15" customHeight="1">
      <c r="B210" s="299"/>
      <c r="C210" s="274"/>
      <c r="D210" s="274"/>
      <c r="E210" s="274"/>
      <c r="F210" s="297" t="s">
        <v>584</v>
      </c>
      <c r="G210" s="274"/>
      <c r="H210" s="274" t="s">
        <v>752</v>
      </c>
      <c r="I210" s="274"/>
      <c r="J210" s="274"/>
      <c r="K210" s="322"/>
    </row>
    <row r="211" s="1" customFormat="1" ht="15" customHeight="1">
      <c r="B211" s="340"/>
      <c r="C211" s="274"/>
      <c r="D211" s="274"/>
      <c r="E211" s="274"/>
      <c r="F211" s="297" t="s">
        <v>588</v>
      </c>
      <c r="G211" s="335"/>
      <c r="H211" s="326" t="s">
        <v>589</v>
      </c>
      <c r="I211" s="326"/>
      <c r="J211" s="326"/>
      <c r="K211" s="341"/>
    </row>
    <row r="212" s="1" customFormat="1" ht="15" customHeight="1">
      <c r="B212" s="340"/>
      <c r="C212" s="274"/>
      <c r="D212" s="274"/>
      <c r="E212" s="274"/>
      <c r="F212" s="297" t="s">
        <v>590</v>
      </c>
      <c r="G212" s="335"/>
      <c r="H212" s="326" t="s">
        <v>753</v>
      </c>
      <c r="I212" s="326"/>
      <c r="J212" s="326"/>
      <c r="K212" s="341"/>
    </row>
    <row r="213" s="1" customFormat="1" ht="15" customHeight="1">
      <c r="B213" s="340"/>
      <c r="C213" s="274"/>
      <c r="D213" s="274"/>
      <c r="E213" s="274"/>
      <c r="F213" s="297"/>
      <c r="G213" s="335"/>
      <c r="H213" s="326"/>
      <c r="I213" s="326"/>
      <c r="J213" s="326"/>
      <c r="K213" s="341"/>
    </row>
    <row r="214" s="1" customFormat="1" ht="15" customHeight="1">
      <c r="B214" s="340"/>
      <c r="C214" s="274" t="s">
        <v>715</v>
      </c>
      <c r="D214" s="274"/>
      <c r="E214" s="274"/>
      <c r="F214" s="297">
        <v>1</v>
      </c>
      <c r="G214" s="335"/>
      <c r="H214" s="326" t="s">
        <v>754</v>
      </c>
      <c r="I214" s="326"/>
      <c r="J214" s="326"/>
      <c r="K214" s="341"/>
    </row>
    <row r="215" s="1" customFormat="1" ht="15" customHeight="1">
      <c r="B215" s="340"/>
      <c r="C215" s="274"/>
      <c r="D215" s="274"/>
      <c r="E215" s="274"/>
      <c r="F215" s="297">
        <v>2</v>
      </c>
      <c r="G215" s="335"/>
      <c r="H215" s="326" t="s">
        <v>755</v>
      </c>
      <c r="I215" s="326"/>
      <c r="J215" s="326"/>
      <c r="K215" s="341"/>
    </row>
    <row r="216" s="1" customFormat="1" ht="15" customHeight="1">
      <c r="B216" s="340"/>
      <c r="C216" s="274"/>
      <c r="D216" s="274"/>
      <c r="E216" s="274"/>
      <c r="F216" s="297">
        <v>3</v>
      </c>
      <c r="G216" s="335"/>
      <c r="H216" s="326" t="s">
        <v>756</v>
      </c>
      <c r="I216" s="326"/>
      <c r="J216" s="326"/>
      <c r="K216" s="341"/>
    </row>
    <row r="217" s="1" customFormat="1" ht="15" customHeight="1">
      <c r="B217" s="340"/>
      <c r="C217" s="274"/>
      <c r="D217" s="274"/>
      <c r="E217" s="274"/>
      <c r="F217" s="297">
        <v>4</v>
      </c>
      <c r="G217" s="335"/>
      <c r="H217" s="326" t="s">
        <v>757</v>
      </c>
      <c r="I217" s="326"/>
      <c r="J217" s="326"/>
      <c r="K217" s="341"/>
    </row>
    <row r="218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Podracký Ivo</dc:creator>
  <cp:lastModifiedBy>Podracký Ivo</cp:lastModifiedBy>
  <dcterms:created xsi:type="dcterms:W3CDTF">2023-03-20T16:16:03Z</dcterms:created>
  <dcterms:modified xsi:type="dcterms:W3CDTF">2023-03-20T16:16:07Z</dcterms:modified>
</cp:coreProperties>
</file>